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mckessoncorp-my.sharepoint.com/personal/sharon_hart_mckesson_com/Documents/2025 MIPS/Calculators/"/>
    </mc:Choice>
  </mc:AlternateContent>
  <xr:revisionPtr revIDLastSave="2039" documentId="8_{C7227226-1792-45AF-AE12-CED614FC53C9}" xr6:coauthVersionLast="47" xr6:coauthVersionMax="47" xr10:uidLastSave="{7851E387-43F3-4D77-93C0-DE3BD35B8662}"/>
  <bookViews>
    <workbookView xWindow="28680" yWindow="-120" windowWidth="29040" windowHeight="15720" tabRatio="740" activeTab="9" xr2:uid="{D2B1A072-6BF2-4952-808B-CD7DDBCA1E8F}"/>
  </bookViews>
  <sheets>
    <sheet name="Instructions" sheetId="10" r:id="rId1"/>
    <sheet name="Traditional MIPS APM Entity" sheetId="19" r:id="rId2"/>
    <sheet name="Traditional MIPS" sheetId="1" r:id="rId3"/>
    <sheet name="Traditional MIPS APM Entity OLD" sheetId="7" state="hidden" r:id="rId4"/>
    <sheet name="Traditional MIPS NO PI" sheetId="23" r:id="rId5"/>
    <sheet name="MVP Subgroup" sheetId="9" r:id="rId6"/>
    <sheet name="MVP APM Entity OLD " sheetId="8" state="hidden" r:id="rId7"/>
    <sheet name="MVP APM Entity " sheetId="21" r:id="rId8"/>
    <sheet name="MVP" sheetId="5" r:id="rId9"/>
    <sheet name="MVP NO PI" sheetId="24" r:id="rId10"/>
    <sheet name="Admin Quality Measures" sheetId="4" r:id="rId11"/>
    <sheet name="Calc_Validation_DropDown" sheetId="2" state="hidden" r:id="rId12"/>
    <sheet name="IA" sheetId="14" r:id="rId13"/>
    <sheet name="ACC MVP Quality" sheetId="17" r:id="rId14"/>
    <sheet name="ACC MVP IA" sheetId="22" r:id="rId15"/>
    <sheet name="iKM-PI Quality Measures" sheetId="16" r:id="rId16"/>
    <sheet name="iKM Quality APM" sheetId="20" state="hidden" r:id="rId17"/>
    <sheet name="ACC IA" sheetId="18" state="hidden" r:id="rId1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3" i="24" l="1"/>
  <c r="I27" i="24"/>
  <c r="I28" i="24" s="1"/>
  <c r="I42" i="24" s="1"/>
  <c r="G13" i="24"/>
  <c r="G14" i="24" s="1"/>
  <c r="G15" i="24" s="1"/>
  <c r="H11" i="24"/>
  <c r="H10" i="24"/>
  <c r="H9" i="24"/>
  <c r="H8" i="24"/>
  <c r="I62" i="23"/>
  <c r="I29" i="23"/>
  <c r="I30" i="23" s="1"/>
  <c r="I61" i="23" s="1"/>
  <c r="G15" i="23"/>
  <c r="G16" i="23" s="1"/>
  <c r="G17" i="23" s="1"/>
  <c r="H13" i="23"/>
  <c r="H12" i="23"/>
  <c r="H11" i="23"/>
  <c r="H10" i="23"/>
  <c r="H9" i="23"/>
  <c r="H8" i="23"/>
  <c r="I59" i="23"/>
  <c r="G22" i="5"/>
  <c r="G23" i="5"/>
  <c r="I34" i="9"/>
  <c r="I35" i="21"/>
  <c r="I36" i="21" s="1"/>
  <c r="I36" i="5"/>
  <c r="I37" i="19"/>
  <c r="I37" i="1"/>
  <c r="I38" i="1" s="1"/>
  <c r="A40" i="2"/>
  <c r="N24" i="21"/>
  <c r="N23" i="21"/>
  <c r="A39" i="2" s="1"/>
  <c r="N22" i="21"/>
  <c r="A38" i="2" s="1"/>
  <c r="N21" i="21"/>
  <c r="A37" i="2" s="1"/>
  <c r="I41" i="24" l="1"/>
  <c r="I44" i="24" s="1"/>
  <c r="I40" i="24"/>
  <c r="I60" i="23"/>
  <c r="I63" i="23" s="1"/>
  <c r="I21" i="19"/>
  <c r="A50" i="2" s="1"/>
  <c r="H21" i="19"/>
  <c r="H20" i="19"/>
  <c r="H19" i="19"/>
  <c r="H18" i="19"/>
  <c r="H17" i="19"/>
  <c r="I20" i="19"/>
  <c r="A49" i="2" s="1"/>
  <c r="I19" i="19"/>
  <c r="A48" i="2" s="1"/>
  <c r="I18" i="19"/>
  <c r="A47" i="2" s="1"/>
  <c r="I17" i="19"/>
  <c r="A46" i="2" s="1"/>
  <c r="N21" i="19"/>
  <c r="A56" i="2" s="1"/>
  <c r="N20" i="19"/>
  <c r="A55" i="2" s="1"/>
  <c r="N19" i="19"/>
  <c r="A54" i="2" s="1"/>
  <c r="N18" i="19"/>
  <c r="A53" i="2" s="1"/>
  <c r="N17" i="19"/>
  <c r="A52" i="2" s="1"/>
  <c r="N20" i="21"/>
  <c r="A36" i="2" s="1"/>
  <c r="N19" i="21"/>
  <c r="A35" i="2" s="1"/>
  <c r="N18" i="21"/>
  <c r="A34" i="2" s="1"/>
  <c r="H19" i="21"/>
  <c r="H20" i="21"/>
  <c r="I20" i="21"/>
  <c r="A32" i="2" s="1"/>
  <c r="I19" i="21"/>
  <c r="A31" i="2" s="1"/>
  <c r="I18" i="21"/>
  <c r="A30" i="2" s="1"/>
  <c r="H18" i="21"/>
  <c r="I17" i="21"/>
  <c r="A29" i="2" s="1"/>
  <c r="H16" i="19"/>
  <c r="H20" i="5"/>
  <c r="H19" i="5"/>
  <c r="H18" i="5"/>
  <c r="H17" i="5"/>
  <c r="N17" i="21"/>
  <c r="A33" i="2" s="1"/>
  <c r="H20" i="9"/>
  <c r="H19" i="9"/>
  <c r="H18" i="9"/>
  <c r="H17" i="9"/>
  <c r="H21" i="1"/>
  <c r="H20" i="1"/>
  <c r="H19" i="1"/>
  <c r="H18" i="1"/>
  <c r="H17" i="1"/>
  <c r="H16" i="1"/>
  <c r="H17" i="21"/>
  <c r="I42" i="21"/>
  <c r="L11" i="21"/>
  <c r="K11" i="21"/>
  <c r="J11" i="21"/>
  <c r="I11" i="21"/>
  <c r="H11" i="21"/>
  <c r="D11" i="21"/>
  <c r="G9" i="21"/>
  <c r="G11" i="21" s="1"/>
  <c r="F9" i="21"/>
  <c r="F11" i="21" s="1"/>
  <c r="E9" i="21"/>
  <c r="E11" i="21" s="1"/>
  <c r="C9" i="21"/>
  <c r="C11" i="21" s="1"/>
  <c r="N16" i="19"/>
  <c r="A51" i="2" s="1"/>
  <c r="I16" i="19"/>
  <c r="A45" i="2" s="1"/>
  <c r="I38" i="19"/>
  <c r="I45" i="19" s="1"/>
  <c r="L10" i="19"/>
  <c r="K10" i="19"/>
  <c r="J10" i="19"/>
  <c r="I10" i="19"/>
  <c r="H10" i="19"/>
  <c r="D10" i="19"/>
  <c r="G8" i="19"/>
  <c r="G10" i="19" s="1"/>
  <c r="F8" i="19"/>
  <c r="F10" i="19" s="1"/>
  <c r="E8" i="19"/>
  <c r="E10" i="19" s="1"/>
  <c r="C8" i="19"/>
  <c r="C10" i="19" s="1"/>
  <c r="C10" i="14"/>
  <c r="C9" i="14"/>
  <c r="C8" i="14"/>
  <c r="C7" i="14"/>
  <c r="C6" i="14"/>
  <c r="C5" i="14"/>
  <c r="C4" i="14"/>
  <c r="C3" i="14"/>
  <c r="C21" i="14"/>
  <c r="C20" i="14"/>
  <c r="C19" i="14"/>
  <c r="C18" i="14"/>
  <c r="C17" i="14"/>
  <c r="C16" i="14"/>
  <c r="C15" i="14"/>
  <c r="C14" i="14"/>
  <c r="C13" i="14"/>
  <c r="C12" i="14"/>
  <c r="C11" i="14"/>
  <c r="C25" i="14"/>
  <c r="C24" i="14"/>
  <c r="C23" i="14"/>
  <c r="C22" i="14"/>
  <c r="C32" i="14"/>
  <c r="C31" i="14"/>
  <c r="C30" i="14"/>
  <c r="C29" i="14"/>
  <c r="C28" i="14"/>
  <c r="C27" i="14"/>
  <c r="C26" i="14"/>
  <c r="C41" i="14"/>
  <c r="C40" i="14"/>
  <c r="C39" i="14"/>
  <c r="C38" i="14"/>
  <c r="C37" i="14"/>
  <c r="C36" i="14"/>
  <c r="C35" i="14"/>
  <c r="C34" i="14"/>
  <c r="C33" i="14"/>
  <c r="C52" i="14"/>
  <c r="C51" i="14"/>
  <c r="C50" i="14"/>
  <c r="C49" i="14"/>
  <c r="C48" i="14"/>
  <c r="C47" i="14"/>
  <c r="C46" i="14"/>
  <c r="C45" i="14"/>
  <c r="C44" i="14"/>
  <c r="C43" i="14"/>
  <c r="C42" i="14"/>
  <c r="C65" i="14"/>
  <c r="C64" i="14"/>
  <c r="C63" i="14"/>
  <c r="C62" i="14"/>
  <c r="C61" i="14"/>
  <c r="C60" i="14"/>
  <c r="C59" i="14"/>
  <c r="C58" i="14"/>
  <c r="C57" i="14"/>
  <c r="C56" i="14"/>
  <c r="C55" i="14"/>
  <c r="C54" i="14"/>
  <c r="C53" i="14"/>
  <c r="C84" i="14"/>
  <c r="C83" i="14"/>
  <c r="C82" i="14"/>
  <c r="C81" i="14"/>
  <c r="C80" i="14"/>
  <c r="C79" i="14"/>
  <c r="C78" i="14"/>
  <c r="C77" i="14"/>
  <c r="C76" i="14"/>
  <c r="C75" i="14"/>
  <c r="C74" i="14"/>
  <c r="C73" i="14"/>
  <c r="C72" i="14"/>
  <c r="C71" i="14"/>
  <c r="C70" i="14"/>
  <c r="C69" i="14"/>
  <c r="C68" i="14"/>
  <c r="C67" i="14"/>
  <c r="C66" i="14"/>
  <c r="C97" i="14"/>
  <c r="C96" i="14"/>
  <c r="C95" i="14"/>
  <c r="C94" i="14"/>
  <c r="C93" i="14"/>
  <c r="C92" i="14"/>
  <c r="C91" i="14"/>
  <c r="C90" i="14"/>
  <c r="C89" i="14"/>
  <c r="C88" i="14"/>
  <c r="C87" i="14"/>
  <c r="C86" i="14"/>
  <c r="C85" i="14"/>
  <c r="C2" i="14"/>
  <c r="G23" i="8"/>
  <c r="J9" i="7"/>
  <c r="L11" i="9"/>
  <c r="I10" i="8"/>
  <c r="L10" i="8"/>
  <c r="I50" i="9"/>
  <c r="I52" i="5"/>
  <c r="A41" i="2" l="1"/>
  <c r="G21" i="21" s="1"/>
  <c r="G22" i="21" s="1"/>
  <c r="A57" i="2"/>
  <c r="G22" i="19" s="1"/>
  <c r="G23" i="19" s="1"/>
  <c r="M7" i="21"/>
  <c r="N7" i="21" s="1"/>
  <c r="I40" i="21" s="1"/>
  <c r="M6" i="19"/>
  <c r="N6" i="19" s="1"/>
  <c r="I43" i="19" s="1"/>
  <c r="G7" i="7"/>
  <c r="G23" i="21" l="1"/>
  <c r="G24" i="21" s="1"/>
  <c r="I41" i="21" s="1"/>
  <c r="I43" i="21" s="1"/>
  <c r="G24" i="19"/>
  <c r="G25" i="19" s="1"/>
  <c r="I44" i="19" s="1"/>
  <c r="I46" i="19" s="1"/>
  <c r="K11" i="9"/>
  <c r="K10" i="8"/>
  <c r="K11" i="5"/>
  <c r="K10" i="1"/>
  <c r="J11" i="5"/>
  <c r="I11" i="5"/>
  <c r="J10" i="8"/>
  <c r="J11" i="9"/>
  <c r="I11" i="9"/>
  <c r="I9" i="7"/>
  <c r="I35" i="9"/>
  <c r="I49" i="9" s="1"/>
  <c r="I51" i="9" s="1"/>
  <c r="G21" i="9"/>
  <c r="G22" i="9" s="1"/>
  <c r="G23" i="9" s="1"/>
  <c r="I48" i="9" s="1"/>
  <c r="H11" i="9"/>
  <c r="D11" i="9"/>
  <c r="G9" i="9"/>
  <c r="G11" i="9" s="1"/>
  <c r="F9" i="9"/>
  <c r="F11" i="9" s="1"/>
  <c r="E9" i="9"/>
  <c r="E11" i="9" s="1"/>
  <c r="C9" i="9"/>
  <c r="C11" i="9" s="1"/>
  <c r="I34" i="8"/>
  <c r="I35" i="8" s="1"/>
  <c r="G21" i="8"/>
  <c r="G22" i="8" s="1"/>
  <c r="H10" i="8"/>
  <c r="D10" i="8"/>
  <c r="G8" i="8"/>
  <c r="G10" i="8" s="1"/>
  <c r="F8" i="8"/>
  <c r="F10" i="8" s="1"/>
  <c r="E8" i="8"/>
  <c r="E10" i="8" s="1"/>
  <c r="C8" i="8"/>
  <c r="C10" i="8" s="1"/>
  <c r="K9" i="7"/>
  <c r="I36" i="7"/>
  <c r="I37" i="7" s="1"/>
  <c r="G22" i="7"/>
  <c r="G23" i="7" s="1"/>
  <c r="G24" i="7" s="1"/>
  <c r="L9" i="7"/>
  <c r="H9" i="7"/>
  <c r="D9" i="7"/>
  <c r="G9" i="7"/>
  <c r="F7" i="7"/>
  <c r="F9" i="7" s="1"/>
  <c r="E7" i="7"/>
  <c r="E9" i="7" s="1"/>
  <c r="C7" i="7"/>
  <c r="C9" i="7" s="1"/>
  <c r="M5" i="7" l="1"/>
  <c r="M7" i="9"/>
  <c r="M6" i="8"/>
  <c r="N6" i="8" s="1"/>
  <c r="I39" i="8" s="1"/>
  <c r="I41" i="8"/>
  <c r="I40" i="8"/>
  <c r="I44" i="7"/>
  <c r="I43" i="7"/>
  <c r="N5" i="7" l="1"/>
  <c r="N7" i="9"/>
  <c r="I42" i="8"/>
  <c r="I47" i="9" l="1"/>
  <c r="I42" i="7"/>
  <c r="I45" i="7" s="1"/>
  <c r="L11" i="5"/>
  <c r="H11" i="5"/>
  <c r="D11" i="5"/>
  <c r="G9" i="5"/>
  <c r="G11" i="5" s="1"/>
  <c r="F9" i="5"/>
  <c r="F11" i="5" s="1"/>
  <c r="E9" i="5"/>
  <c r="E11" i="5" s="1"/>
  <c r="C9" i="5"/>
  <c r="C11" i="5" s="1"/>
  <c r="I70" i="1"/>
  <c r="G23" i="1"/>
  <c r="G24" i="1" s="1"/>
  <c r="F8" i="1"/>
  <c r="F10" i="1" s="1"/>
  <c r="H10" i="1"/>
  <c r="G24" i="5"/>
  <c r="I50" i="5" s="1"/>
  <c r="I10" i="1"/>
  <c r="J10" i="1"/>
  <c r="L10" i="1"/>
  <c r="D10" i="1"/>
  <c r="G8" i="1"/>
  <c r="G10" i="1" s="1"/>
  <c r="E8" i="1"/>
  <c r="E10" i="1" s="1"/>
  <c r="C8" i="1"/>
  <c r="C10" i="1" s="1"/>
  <c r="I69" i="1" l="1"/>
  <c r="M7" i="5"/>
  <c r="M6" i="1"/>
  <c r="N6" i="1" s="1"/>
  <c r="I67" i="1" s="1"/>
  <c r="I37" i="5"/>
  <c r="I51" i="5" s="1"/>
  <c r="I53" i="5" s="1"/>
  <c r="G25" i="1"/>
  <c r="I68" i="1" s="1"/>
  <c r="N7" i="5" l="1"/>
  <c r="I71" i="1"/>
  <c r="I49" i="5" l="1"/>
</calcChain>
</file>

<file path=xl/sharedStrings.xml><?xml version="1.0" encoding="utf-8"?>
<sst xmlns="http://schemas.openxmlformats.org/spreadsheetml/2006/main" count="1360" uniqueCount="550">
  <si>
    <t>How to use this estimator</t>
  </si>
  <si>
    <t>Resources</t>
  </si>
  <si>
    <r>
      <t xml:space="preserve">Make a </t>
    </r>
    <r>
      <rPr>
        <b/>
        <sz val="16"/>
        <color theme="1"/>
        <rFont val="Calibri"/>
        <family val="2"/>
        <scheme val="minor"/>
      </rPr>
      <t>copy of the tab</t>
    </r>
    <r>
      <rPr>
        <sz val="16"/>
        <color theme="1"/>
        <rFont val="Calibri"/>
        <family val="2"/>
        <scheme val="minor"/>
      </rPr>
      <t>, change the name to identify it. ex: Smith or Group</t>
    </r>
  </si>
  <si>
    <t>Right click on the tab to copy</t>
  </si>
  <si>
    <t>2025 Improvement Activities Quick Start Guide</t>
  </si>
  <si>
    <t>MIPS Cost Performance Category Fact Sheet</t>
  </si>
  <si>
    <t>Select "Move or Copy"</t>
  </si>
  <si>
    <t>2025 MIPS Reporting Options Comparison Resource</t>
  </si>
  <si>
    <t>2025 MIPS Summary of Cost Measures</t>
  </si>
  <si>
    <t>Check "create a copy"</t>
  </si>
  <si>
    <t>2025 Improvement Activities Inventory</t>
  </si>
  <si>
    <t>2025 MIPS Quality Measures List</t>
  </si>
  <si>
    <t>Fill in data in blue cells, or use drop-down</t>
  </si>
  <si>
    <t>2025 MIPS Promoting Interoperability Measure Specifications</t>
  </si>
  <si>
    <t>2025 Advancing Cancer Care MVP</t>
  </si>
  <si>
    <t>Green boxes will automatically calculate</t>
  </si>
  <si>
    <t>2025 MVPs Implementation Guide</t>
  </si>
  <si>
    <t>2025 MVPs</t>
  </si>
  <si>
    <t>2025 Quality Quick Start Guide</t>
  </si>
  <si>
    <t>iKM Practice Insights Help Menu for Quality</t>
  </si>
  <si>
    <t>Green tabs are for MVP reporting</t>
  </si>
  <si>
    <t xml:space="preserve">iKM Practice Insights Help Menu for Promoting Interoperability </t>
  </si>
  <si>
    <t>Yellow tabs are for Traditional MIPS reporting</t>
  </si>
  <si>
    <t>2025 MIPS Category Weights</t>
  </si>
  <si>
    <t>Category</t>
  </si>
  <si>
    <t>Traditional MIPS/MIPS MVP</t>
  </si>
  <si>
    <t>APM Entity</t>
  </si>
  <si>
    <r>
      <t>Small Practice</t>
    </r>
    <r>
      <rPr>
        <sz val="16"/>
        <color rgb="FF44546A"/>
        <rFont val="Calibri"/>
        <family val="2"/>
        <scheme val="minor"/>
      </rPr>
      <t xml:space="preserve"> (less than 16 clinicians linked to TIN)</t>
    </r>
  </si>
  <si>
    <t>In blue cells, enter data or select drop-down</t>
  </si>
  <si>
    <t>Quality</t>
  </si>
  <si>
    <t>Cost</t>
  </si>
  <si>
    <t>This is an estimation tool only.  CMS issues final score and payment adjustment. The information and documentation provided in this document is for educational and informational purposes only and is not intended as nor should be construed as legal advice or as a substitute for the original source documents. Users should consult the original source documents and other guidance published by CMS. Users are solely responsible for understanding and satisfying all requisite conditions of the applicable incentive program, and McKesson makes no warranty or representation as to the accuracy of the information contained herein or that users will qualify for any incentive.</t>
  </si>
  <si>
    <t>Improvement Activities</t>
  </si>
  <si>
    <t>Promoting Interoperability</t>
  </si>
  <si>
    <t>2025 Traditional MIPS--APM Entity</t>
  </si>
  <si>
    <r>
      <t>Promoting Interoperability</t>
    </r>
    <r>
      <rPr>
        <b/>
        <sz val="28"/>
        <color rgb="FFFF0000"/>
        <rFont val="Calibri"/>
        <family val="2"/>
        <scheme val="minor"/>
      </rPr>
      <t xml:space="preserve"> </t>
    </r>
  </si>
  <si>
    <t>Required</t>
  </si>
  <si>
    <t>Bonus</t>
  </si>
  <si>
    <t>Link to Practice Insights Promoting Interoperability Help Menu</t>
  </si>
  <si>
    <t xml:space="preserve">Pt Electronic Access </t>
  </si>
  <si>
    <t xml:space="preserve">2 Public Health Registries, IMMs &amp; eCR </t>
  </si>
  <si>
    <t>e-Rx</t>
  </si>
  <si>
    <r>
      <t xml:space="preserve">Chose option 1 </t>
    </r>
    <r>
      <rPr>
        <b/>
        <u/>
        <sz val="16"/>
        <color theme="1"/>
        <rFont val="Calibri"/>
        <family val="2"/>
        <scheme val="minor"/>
      </rPr>
      <t>OR</t>
    </r>
    <r>
      <rPr>
        <b/>
        <sz val="16"/>
        <color theme="1"/>
        <rFont val="Calibri"/>
        <family val="2"/>
        <scheme val="minor"/>
      </rPr>
      <t xml:space="preserve"> 2</t>
    </r>
  </si>
  <si>
    <t>Security Risk Assessment completed</t>
  </si>
  <si>
    <t>High Priority SAFER Guide completed</t>
  </si>
  <si>
    <t xml:space="preserve"> e-rx PDMP  Met OR meet exclusion</t>
  </si>
  <si>
    <t>Extra Registry BONUS (Data Registry or Syndromic)</t>
  </si>
  <si>
    <t>HIE Option 1: Ref loops Send AND</t>
  </si>
  <si>
    <t>HIE Option 1: Ref loops Receive &amp; Reconcile</t>
  </si>
  <si>
    <t>HIE Option 2: Bi-Directional</t>
  </si>
  <si>
    <t>Estimated PI Category Score</t>
  </si>
  <si>
    <t>Estimated Category Pts Toward Composite Score</t>
  </si>
  <si>
    <r>
      <rPr>
        <b/>
        <sz val="18"/>
        <rFont val="Calibri"/>
        <family val="2"/>
        <scheme val="minor"/>
      </rPr>
      <t xml:space="preserve">Instructions: </t>
    </r>
    <r>
      <rPr>
        <sz val="18"/>
        <rFont val="Calibri"/>
        <family val="2"/>
        <scheme val="minor"/>
      </rPr>
      <t xml:space="preserve"> In </t>
    </r>
    <r>
      <rPr>
        <b/>
        <sz val="18"/>
        <color theme="4" tint="-0.249977111117893"/>
        <rFont val="Calibri"/>
        <family val="2"/>
        <scheme val="minor"/>
      </rPr>
      <t>blue cells</t>
    </r>
    <r>
      <rPr>
        <sz val="18"/>
        <rFont val="Calibri"/>
        <family val="2"/>
        <scheme val="minor"/>
      </rPr>
      <t>, enter numerator and denominator from PI dashboard or select Yes/No.</t>
    </r>
  </si>
  <si>
    <t>Numerator</t>
  </si>
  <si>
    <r>
      <t xml:space="preserve">Report </t>
    </r>
    <r>
      <rPr>
        <b/>
        <u/>
        <sz val="22"/>
        <color theme="0"/>
        <rFont val="Calibri"/>
        <family val="2"/>
        <scheme val="minor"/>
      </rPr>
      <t>all required measures</t>
    </r>
    <r>
      <rPr>
        <b/>
        <sz val="22"/>
        <color theme="0"/>
        <rFont val="Calibri"/>
        <family val="2"/>
        <scheme val="minor"/>
      </rPr>
      <t>, with at least 1 in numerator or meet exclusion. Or 0  pts for category.</t>
    </r>
  </si>
  <si>
    <t>Denominator</t>
  </si>
  <si>
    <t>Percentage or Yes/No</t>
  </si>
  <si>
    <t>Yes</t>
  </si>
  <si>
    <t>No</t>
  </si>
  <si>
    <t>Multiplier</t>
  </si>
  <si>
    <t>5 pts</t>
  </si>
  <si>
    <t>Measure Total</t>
  </si>
  <si>
    <t>Traditional MIPS Quality--APM Entity</t>
  </si>
  <si>
    <t>Traditional MIPS Quality Measures</t>
  </si>
  <si>
    <t>Additional Quality Measures (optional, will not be included in calculations)</t>
  </si>
  <si>
    <t>Link to Pracice Insights Quality Help Menu</t>
  </si>
  <si>
    <t>Instructions:</t>
  </si>
  <si>
    <t>Number/Name</t>
  </si>
  <si>
    <t>Est Points</t>
  </si>
  <si>
    <t>Outcome, HP</t>
  </si>
  <si>
    <t>Collection Type</t>
  </si>
  <si>
    <t>Tips:</t>
  </si>
  <si>
    <r>
      <rPr>
        <b/>
        <sz val="19"/>
        <color theme="4" tint="-0.249977111117893"/>
        <rFont val="Calibri"/>
        <family val="2"/>
        <scheme val="minor"/>
      </rPr>
      <t>In blue cells</t>
    </r>
    <r>
      <rPr>
        <sz val="19"/>
        <rFont val="Calibri"/>
        <family val="2"/>
        <scheme val="minor"/>
      </rPr>
      <t xml:space="preserve">, enter the name and est points for </t>
    </r>
    <r>
      <rPr>
        <b/>
        <sz val="19"/>
        <rFont val="Calibri"/>
        <family val="2"/>
        <scheme val="minor"/>
      </rPr>
      <t>6 top measures</t>
    </r>
    <r>
      <rPr>
        <sz val="19"/>
        <rFont val="Calibri"/>
        <family val="2"/>
        <scheme val="minor"/>
      </rPr>
      <t xml:space="preserve">, including an </t>
    </r>
    <r>
      <rPr>
        <b/>
        <sz val="19"/>
        <rFont val="Calibri"/>
        <family val="2"/>
        <scheme val="minor"/>
      </rPr>
      <t>Outcome or High Priority (HP) measure</t>
    </r>
    <r>
      <rPr>
        <sz val="19"/>
        <rFont val="Calibri"/>
        <family val="2"/>
        <scheme val="minor"/>
      </rPr>
      <t xml:space="preserve">. </t>
    </r>
  </si>
  <si>
    <r>
      <t xml:space="preserve">Optional, list </t>
    </r>
    <r>
      <rPr>
        <b/>
        <sz val="18"/>
        <rFont val="Calibri"/>
        <family val="2"/>
        <scheme val="minor"/>
      </rPr>
      <t>additional measures</t>
    </r>
    <r>
      <rPr>
        <sz val="18"/>
        <rFont val="Calibri"/>
        <family val="2"/>
        <scheme val="minor"/>
      </rPr>
      <t xml:space="preserve"> to report beyond the required top 6 in right hand box's </t>
    </r>
    <r>
      <rPr>
        <b/>
        <sz val="18"/>
        <color theme="4" tint="-0.249977111117893"/>
        <rFont val="Calibri"/>
        <family val="2"/>
        <scheme val="minor"/>
      </rPr>
      <t>blue cells.</t>
    </r>
  </si>
  <si>
    <t>Measure1</t>
  </si>
  <si>
    <t>Measure 7</t>
  </si>
  <si>
    <r>
      <rPr>
        <sz val="20"/>
        <rFont val="Calibri"/>
        <family val="2"/>
        <scheme val="minor"/>
      </rPr>
      <t>New measures in their</t>
    </r>
    <r>
      <rPr>
        <b/>
        <sz val="20"/>
        <rFont val="Calibri"/>
        <family val="2"/>
        <scheme val="minor"/>
      </rPr>
      <t xml:space="preserve"> 1st (7 pt floor) or 2nd (5 pt floor) year</t>
    </r>
    <r>
      <rPr>
        <sz val="20"/>
        <rFont val="Calibri"/>
        <family val="2"/>
        <scheme val="minor"/>
      </rPr>
      <t>, are great additional measures: PIMSH17 &amp; PIMSH18</t>
    </r>
  </si>
  <si>
    <t>Measure 2</t>
  </si>
  <si>
    <t>Measure 8</t>
  </si>
  <si>
    <t xml:space="preserve">Measure 3 </t>
  </si>
  <si>
    <t xml:space="preserve">Measure 9 </t>
  </si>
  <si>
    <t>Measure 4</t>
  </si>
  <si>
    <t>Measure 10</t>
  </si>
  <si>
    <t>**NEW! Complex Organization Adjustment! 1 point per eCQM submitted by APM entity, max 6 points for Traditional reporting.</t>
  </si>
  <si>
    <t>Measure 5</t>
  </si>
  <si>
    <t>Measure 11</t>
  </si>
  <si>
    <t>Measure 6</t>
  </si>
  <si>
    <t>Measure 12</t>
  </si>
  <si>
    <t>Est Complex Org eCQM Points (Max 6)**</t>
  </si>
  <si>
    <t>Total</t>
  </si>
  <si>
    <t>*Administrative Claims Quality Measures:</t>
  </si>
  <si>
    <t>Automatically included if case min met (see tab)</t>
  </si>
  <si>
    <t>Quality Category Score</t>
  </si>
  <si>
    <t>Clinician/Group Risk-standardized Hospital Admission Rates  Patients w/Multiple Chronic Conditions</t>
  </si>
  <si>
    <t>Est Composite Score points</t>
  </si>
  <si>
    <t>Hospital-Wide, 30-Day, All-Cause Unplanned Readmission (HWR) Rate for the MIPS Groups</t>
  </si>
  <si>
    <t>Risk-standard Complication Rate Following Elective Primary Total Hip and /or Total Knee Arthroplasty for MIPS</t>
  </si>
  <si>
    <t>Risk-Standard Acute Cardiovascular-Related Hospital Admission Rates for Patients with Heart Failure under  MIPS</t>
  </si>
  <si>
    <t>Traditional Improvement Activities --APM Entity</t>
  </si>
  <si>
    <r>
      <t xml:space="preserve">Instructions: In </t>
    </r>
    <r>
      <rPr>
        <b/>
        <sz val="18"/>
        <color theme="4"/>
        <rFont val="Calibri"/>
        <family val="2"/>
        <scheme val="minor"/>
      </rPr>
      <t>blue cells,</t>
    </r>
    <r>
      <rPr>
        <b/>
        <sz val="18"/>
        <rFont val="Calibri"/>
        <family val="2"/>
        <scheme val="minor"/>
      </rPr>
      <t xml:space="preserve"> enter Activity ID, Name, and Points. Each activity is worth 20 points each.   Max score is 40</t>
    </r>
  </si>
  <si>
    <t>Improvement Activity/Activities</t>
  </si>
  <si>
    <t>Points</t>
  </si>
  <si>
    <t>Tip:</t>
  </si>
  <si>
    <t>APM Entity 50% Category Credit*</t>
  </si>
  <si>
    <r>
      <rPr>
        <b/>
        <sz val="20"/>
        <rFont val="Calibri"/>
        <family val="2"/>
        <scheme val="minor"/>
      </rPr>
      <t>*APM Entities receive 50% category credit, report 1 activity for full category score. &gt;50% of all practice providers must participate</t>
    </r>
    <r>
      <rPr>
        <sz val="20"/>
        <rFont val="Calibri"/>
        <family val="2"/>
        <scheme val="minor"/>
      </rPr>
      <t xml:space="preserve"> in the activity/activities.</t>
    </r>
  </si>
  <si>
    <t>Category Total Points</t>
  </si>
  <si>
    <t>Score Estimate--APM Entity</t>
  </si>
  <si>
    <t>Note:</t>
  </si>
  <si>
    <t>PI: 30%</t>
  </si>
  <si>
    <t xml:space="preserve">   *Administrative Quality measures score(s) are NOT reflected in this estimate.  Click here to see the measures.</t>
  </si>
  <si>
    <t>Quality: 50%</t>
  </si>
  <si>
    <t>IA: 20%</t>
  </si>
  <si>
    <t xml:space="preserve"> *Estimated MIPS Composite Score:</t>
  </si>
  <si>
    <t>2025 Traditional MIPS</t>
  </si>
  <si>
    <t xml:space="preserve">Promoting Interoperability </t>
  </si>
  <si>
    <t>Report all required measures, with at least 1 in numerator or meet exclusion. Or 0  pts for category.</t>
  </si>
  <si>
    <r>
      <rPr>
        <b/>
        <sz val="18"/>
        <rFont val="Calibri"/>
        <family val="2"/>
        <scheme val="minor"/>
      </rPr>
      <t xml:space="preserve">Instructions: </t>
    </r>
    <r>
      <rPr>
        <sz val="18"/>
        <rFont val="Calibri"/>
        <family val="2"/>
        <scheme val="minor"/>
      </rPr>
      <t xml:space="preserve"> In </t>
    </r>
    <r>
      <rPr>
        <sz val="18"/>
        <color theme="4" tint="-0.249977111117893"/>
        <rFont val="Calibri"/>
        <family val="2"/>
        <scheme val="minor"/>
      </rPr>
      <t>blue cells</t>
    </r>
    <r>
      <rPr>
        <sz val="18"/>
        <rFont val="Calibri"/>
        <family val="2"/>
        <scheme val="minor"/>
      </rPr>
      <t>, enter numerator and denominator from PI dashboard. Select Yes/No.</t>
    </r>
  </si>
  <si>
    <t>Traditional MIPS Quality</t>
  </si>
  <si>
    <r>
      <rPr>
        <b/>
        <sz val="19"/>
        <color theme="4" tint="-0.249977111117893"/>
        <rFont val="Calibri"/>
        <family val="2"/>
        <scheme val="minor"/>
      </rPr>
      <t>In blue cells</t>
    </r>
    <r>
      <rPr>
        <sz val="19"/>
        <rFont val="Calibri"/>
        <family val="2"/>
        <scheme val="minor"/>
      </rPr>
      <t xml:space="preserve">, enter the name and est points for </t>
    </r>
    <r>
      <rPr>
        <b/>
        <sz val="19"/>
        <rFont val="Calibri"/>
        <family val="2"/>
        <scheme val="minor"/>
      </rPr>
      <t>6 top measures</t>
    </r>
    <r>
      <rPr>
        <sz val="19"/>
        <rFont val="Calibri"/>
        <family val="2"/>
        <scheme val="minor"/>
      </rPr>
      <t xml:space="preserve">, including an </t>
    </r>
    <r>
      <rPr>
        <b/>
        <sz val="19"/>
        <rFont val="Calibri"/>
        <family val="2"/>
        <scheme val="minor"/>
      </rPr>
      <t>Outcome or High Priority (HP) measure</t>
    </r>
    <r>
      <rPr>
        <sz val="19"/>
        <rFont val="Calibri"/>
        <family val="2"/>
        <scheme val="minor"/>
      </rPr>
      <t>. Use drop-down to label</t>
    </r>
  </si>
  <si>
    <r>
      <t xml:space="preserve">Optional, list </t>
    </r>
    <r>
      <rPr>
        <b/>
        <sz val="20"/>
        <rFont val="Calibri"/>
        <family val="2"/>
        <scheme val="minor"/>
      </rPr>
      <t>additional measures</t>
    </r>
    <r>
      <rPr>
        <sz val="20"/>
        <rFont val="Calibri"/>
        <family val="2"/>
        <scheme val="minor"/>
      </rPr>
      <t xml:space="preserve"> to report beyond the required top 6 in right hand box's </t>
    </r>
    <r>
      <rPr>
        <b/>
        <sz val="20"/>
        <color theme="4" tint="-0.249977111117893"/>
        <rFont val="Calibri"/>
        <family val="2"/>
        <scheme val="minor"/>
      </rPr>
      <t>blue cells.</t>
    </r>
  </si>
  <si>
    <r>
      <t>New measures in their</t>
    </r>
    <r>
      <rPr>
        <b/>
        <sz val="18"/>
        <rFont val="Calibri"/>
        <family val="2"/>
        <scheme val="minor"/>
      </rPr>
      <t xml:space="preserve"> 1st (7 pt floor) or 2nd (5 pt floor) year</t>
    </r>
    <r>
      <rPr>
        <sz val="18"/>
        <rFont val="Calibri"/>
        <family val="2"/>
        <scheme val="minor"/>
      </rPr>
      <t>, are great additional measures or measures without benchmarks as same year benchmarks may be created.  PIMSH17 &amp; PIMSH18</t>
    </r>
  </si>
  <si>
    <t>Small Practice Bonus (add 6)</t>
  </si>
  <si>
    <t>Traditional Improvement Activities</t>
  </si>
  <si>
    <r>
      <t xml:space="preserve">Instructions: In blue cells, </t>
    </r>
    <r>
      <rPr>
        <b/>
        <sz val="20"/>
        <rFont val="Calibri"/>
        <family val="2"/>
        <scheme val="minor"/>
      </rPr>
      <t>select the activity from the drop down</t>
    </r>
    <r>
      <rPr>
        <sz val="20"/>
        <rFont val="Calibri"/>
        <family val="2"/>
        <scheme val="minor"/>
      </rPr>
      <t xml:space="preserve">. </t>
    </r>
    <r>
      <rPr>
        <b/>
        <sz val="20"/>
        <rFont val="Calibri"/>
        <family val="2"/>
        <scheme val="minor"/>
      </rPr>
      <t>Manually</t>
    </r>
    <r>
      <rPr>
        <sz val="20"/>
        <rFont val="Calibri"/>
        <family val="2"/>
        <scheme val="minor"/>
      </rPr>
      <t xml:space="preserve"> add the points:   </t>
    </r>
  </si>
  <si>
    <r>
      <rPr>
        <sz val="18"/>
        <rFont val="Calibri"/>
        <family val="2"/>
        <scheme val="minor"/>
      </rPr>
      <t xml:space="preserve">Practices with </t>
    </r>
    <r>
      <rPr>
        <b/>
        <sz val="18"/>
        <rFont val="Calibri"/>
        <family val="2"/>
        <scheme val="minor"/>
      </rPr>
      <t>less than 16 providers, get double credit for each activity.</t>
    </r>
    <r>
      <rPr>
        <sz val="18"/>
        <rFont val="Calibri"/>
        <family val="2"/>
        <scheme val="minor"/>
      </rPr>
      <t xml:space="preserve">  Group reporting:</t>
    </r>
    <r>
      <rPr>
        <b/>
        <sz val="18"/>
        <rFont val="Calibri"/>
        <family val="2"/>
        <scheme val="minor"/>
      </rPr>
      <t xml:space="preserve"> &gt;50% of all practice providers must participate</t>
    </r>
    <r>
      <rPr>
        <sz val="18"/>
        <rFont val="Calibri"/>
        <family val="2"/>
        <scheme val="minor"/>
      </rPr>
      <t xml:space="preserve"> in the activity/activities.</t>
    </r>
  </si>
  <si>
    <r>
      <rPr>
        <b/>
        <sz val="20"/>
        <rFont val="Calibri"/>
        <family val="2"/>
        <scheme val="minor"/>
      </rPr>
      <t>Large Practices</t>
    </r>
    <r>
      <rPr>
        <sz val="20"/>
        <rFont val="Calibri"/>
        <family val="2"/>
        <scheme val="minor"/>
      </rPr>
      <t xml:space="preserve"> report 2 activities; </t>
    </r>
    <r>
      <rPr>
        <b/>
        <sz val="20"/>
        <rFont val="Calibri"/>
        <family val="2"/>
        <scheme val="minor"/>
      </rPr>
      <t>enter 20 points for each activity</t>
    </r>
    <r>
      <rPr>
        <sz val="20"/>
        <rFont val="Calibri"/>
        <family val="2"/>
        <scheme val="minor"/>
      </rPr>
      <t xml:space="preserve">.  </t>
    </r>
    <r>
      <rPr>
        <b/>
        <sz val="20"/>
        <rFont val="Calibri"/>
        <family val="2"/>
        <scheme val="minor"/>
      </rPr>
      <t>Small Practices</t>
    </r>
    <r>
      <rPr>
        <sz val="20"/>
        <rFont val="Calibri"/>
        <family val="2"/>
        <scheme val="minor"/>
      </rPr>
      <t xml:space="preserve"> report 1 activity; </t>
    </r>
    <r>
      <rPr>
        <b/>
        <sz val="20"/>
        <rFont val="Calibri"/>
        <family val="2"/>
        <scheme val="minor"/>
      </rPr>
      <t>enter 40 points the activity</t>
    </r>
    <r>
      <rPr>
        <sz val="20"/>
        <rFont val="Calibri"/>
        <family val="2"/>
        <scheme val="minor"/>
      </rPr>
      <t>.  Max score is 40</t>
    </r>
  </si>
  <si>
    <r>
      <t xml:space="preserve">Traditional Cost--Claims Based Reporting  </t>
    </r>
    <r>
      <rPr>
        <b/>
        <u/>
        <sz val="26"/>
        <color theme="0"/>
        <rFont val="Calibri"/>
        <family val="2"/>
        <scheme val="minor"/>
      </rPr>
      <t>This is used as an estimate only, final score  available summer 2026</t>
    </r>
  </si>
  <si>
    <t>Total Per Capita Measures  (case minimum: 20)</t>
  </si>
  <si>
    <t>Acute Inpatient Episodes (case minimum: 20)</t>
  </si>
  <si>
    <t>Medicare Spending per Beneficiary (MSPB)</t>
  </si>
  <si>
    <t>Intracranial Hemorrhage or Cerebral Infarction</t>
  </si>
  <si>
    <t>Total Per Capita Cost for All Attributed Beneficiaries (TPCC)</t>
  </si>
  <si>
    <t>STEMI with Percutaneous Coronary Intervention (PCI)</t>
  </si>
  <si>
    <t>Procedural Episodes (case minimum: 10)</t>
  </si>
  <si>
    <t>Inpatient COPD Exacerbation</t>
  </si>
  <si>
    <t>Elective Outpatient Percutaneous Coronary Intervention (PCI)</t>
  </si>
  <si>
    <t>Lower Gastrointestinal Hemorrhage (group only)</t>
  </si>
  <si>
    <t>Knee Arthroplasty</t>
  </si>
  <si>
    <t>Sepsis</t>
  </si>
  <si>
    <t>Revascularization for Lower Extremity Chronic Critical Limb Ischemia</t>
  </si>
  <si>
    <t>Psychoses and Related Conditions</t>
  </si>
  <si>
    <t>Routine Cataract Removal with Intraocular Lens (IOL) Implantation</t>
  </si>
  <si>
    <t xml:space="preserve">NEW!! Respiratory Infection Hospitalization </t>
  </si>
  <si>
    <t>Screening/Surveillance Colonoscopy</t>
  </si>
  <si>
    <t>Chronic/Episode (case minimum: 20)</t>
  </si>
  <si>
    <t>Acute Kidney Injury Requiring New Inpatient Dialysis</t>
  </si>
  <si>
    <t>Chronic Condition Measure: Diabetes</t>
  </si>
  <si>
    <r>
      <rPr>
        <b/>
        <sz val="18"/>
        <rFont val="Calibri"/>
        <family val="2"/>
        <scheme val="minor"/>
      </rPr>
      <t xml:space="preserve">Instructions: </t>
    </r>
    <r>
      <rPr>
        <b/>
        <sz val="18"/>
        <color theme="4" tint="-0.249977111117893"/>
        <rFont val="Calibri"/>
        <family val="2"/>
        <scheme val="minor"/>
      </rPr>
      <t>In blue cell J58</t>
    </r>
    <r>
      <rPr>
        <sz val="18"/>
        <rFont val="Calibri"/>
        <family val="2"/>
        <scheme val="minor"/>
      </rPr>
      <t>, enter</t>
    </r>
    <r>
      <rPr>
        <b/>
        <sz val="18"/>
        <rFont val="Calibri"/>
        <family val="2"/>
        <scheme val="minor"/>
      </rPr>
      <t xml:space="preserve"> </t>
    </r>
    <r>
      <rPr>
        <sz val="18"/>
        <rFont val="Calibri"/>
        <family val="2"/>
        <scheme val="minor"/>
      </rPr>
      <t xml:space="preserve">the estimated potential Cost score, if desired.  </t>
    </r>
  </si>
  <si>
    <t>Elective Primary Hip Arthroplasty</t>
  </si>
  <si>
    <t>Chronic Condition Measure: Asthma/COPD</t>
  </si>
  <si>
    <t>Femoral or Inguinal Hernia Repair</t>
  </si>
  <si>
    <t>Chronic Condition Measure: Depression</t>
  </si>
  <si>
    <r>
      <t xml:space="preserve">Look at previous years' MIPS Final Score for Cost to use as an estimate.  </t>
    </r>
    <r>
      <rPr>
        <i/>
        <sz val="18"/>
        <rFont val="Calibri"/>
        <family val="2"/>
        <scheme val="minor"/>
      </rPr>
      <t xml:space="preserve">Note the new Chronic Conditions/Episodes in estimating a score. </t>
    </r>
  </si>
  <si>
    <t>Hemodialysis Access Creation</t>
  </si>
  <si>
    <t>Chronic Condition Measure: Heart Failure</t>
  </si>
  <si>
    <t>Lumbar Spine Fusion for Degenerative Disease</t>
  </si>
  <si>
    <t>Chronic Condition Measure: Low Back Pain</t>
  </si>
  <si>
    <t>Lumpectomy, Partial Mastectomy, Simple Mastectomy</t>
  </si>
  <si>
    <t>NEW! Chronic Kidney Disease</t>
  </si>
  <si>
    <t>Non-Emergent Coronary Artery Bypass Graft</t>
  </si>
  <si>
    <t>NEW!  End State Regal Disease</t>
  </si>
  <si>
    <t>Renal or Ureteral Stone Surgical Treatment</t>
  </si>
  <si>
    <t>NEW!  Rheumatoid Arthritis</t>
  </si>
  <si>
    <t>Melanoma Resection</t>
  </si>
  <si>
    <t>NEW!  Prostate Cancer</t>
  </si>
  <si>
    <t>Colon and Rectal Resection (case min 20)</t>
  </si>
  <si>
    <t>Est Cost Score, Max 30, optional</t>
  </si>
  <si>
    <t>Score Estimate</t>
  </si>
  <si>
    <t>Note</t>
  </si>
  <si>
    <t>PI: 25%</t>
  </si>
  <si>
    <t xml:space="preserve">Cost is claims-based, practices can estimate a score based on past performance.  An estimated score of 70 is as highest estimate possible until the Cost score is finalized by CMS or excluded.  </t>
  </si>
  <si>
    <t>Quality: 30%</t>
  </si>
  <si>
    <t>IA: 15%</t>
  </si>
  <si>
    <t>Cost: 30%</t>
  </si>
  <si>
    <t>*Estimated MIPS Composite Score:</t>
  </si>
  <si>
    <t xml:space="preserve"> *Administrative Quality measures score(s) are NOT reflected in this estimate.  Click here to view the measures</t>
  </si>
  <si>
    <t xml:space="preserve">2 Public Health Registry </t>
  </si>
  <si>
    <t>Extra Registry BONUS</t>
  </si>
  <si>
    <t>eCQM?</t>
  </si>
  <si>
    <t>238 High-Risk Medications in Older Adults</t>
  </si>
  <si>
    <r>
      <t>New measures in their</t>
    </r>
    <r>
      <rPr>
        <b/>
        <sz val="15"/>
        <rFont val="Calibri"/>
        <family val="2"/>
        <scheme val="minor"/>
      </rPr>
      <t xml:space="preserve"> 1st (7 pt floor) or 2nd (5 pt floor) year</t>
    </r>
    <r>
      <rPr>
        <sz val="15"/>
        <rFont val="Calibri"/>
        <family val="2"/>
        <scheme val="minor"/>
      </rPr>
      <t xml:space="preserve">, are great additional measures. </t>
    </r>
    <r>
      <rPr>
        <b/>
        <sz val="15"/>
        <rFont val="Calibri"/>
        <family val="2"/>
        <scheme val="minor"/>
      </rPr>
      <t>NEW in 2025! COMPLEX OURGANIZATION ADJUSTMENT: 1 additonal point for each eCQM reported by APM, up to 6 points.</t>
    </r>
  </si>
  <si>
    <r>
      <t xml:space="preserve">Instructions: In </t>
    </r>
    <r>
      <rPr>
        <b/>
        <sz val="20"/>
        <color theme="4"/>
        <rFont val="Calibri"/>
        <family val="2"/>
        <scheme val="minor"/>
      </rPr>
      <t>blue cells,</t>
    </r>
    <r>
      <rPr>
        <b/>
        <sz val="20"/>
        <rFont val="Calibri"/>
        <family val="2"/>
        <scheme val="minor"/>
      </rPr>
      <t xml:space="preserve"> enter Activity ID, Name, and Points. Each activity is worth 20 points each.   Max score is 40</t>
    </r>
  </si>
  <si>
    <r>
      <rPr>
        <b/>
        <sz val="18"/>
        <rFont val="Calibri"/>
        <family val="2"/>
        <scheme val="minor"/>
      </rPr>
      <t>*APM Entities receive 50% category credit, report 1 activity for full category score. &gt;50% of all practice providers must participate</t>
    </r>
    <r>
      <rPr>
        <sz val="18"/>
        <rFont val="Calibri"/>
        <family val="2"/>
        <scheme val="minor"/>
      </rPr>
      <t xml:space="preserve"> in the activity/activities.</t>
    </r>
  </si>
  <si>
    <t>Catgory Total Points</t>
  </si>
  <si>
    <t xml:space="preserve">   *Administrative Quality measures score(s) are NOT reflected in this estimate.  </t>
  </si>
  <si>
    <t xml:space="preserve"> Estimated MIPS Composite Score:</t>
  </si>
  <si>
    <t xml:space="preserve">2025 MVP--Subgroup; Advancing Cancer Care </t>
  </si>
  <si>
    <t>Explore MIPS Value Pathways (MVPs) on QPP</t>
  </si>
  <si>
    <r>
      <t xml:space="preserve">Promoting Interoperability Measures: </t>
    </r>
    <r>
      <rPr>
        <b/>
        <sz val="24"/>
        <color theme="5"/>
        <rFont val="Calibri"/>
        <family val="2"/>
        <scheme val="minor"/>
      </rPr>
      <t>Reported at TIN level</t>
    </r>
  </si>
  <si>
    <r>
      <rPr>
        <b/>
        <sz val="18"/>
        <rFont val="Calibri"/>
        <family val="2"/>
        <scheme val="minor"/>
      </rPr>
      <t xml:space="preserve">Instructions: Aggregate the PI data for the </t>
    </r>
    <r>
      <rPr>
        <b/>
        <u/>
        <sz val="18"/>
        <rFont val="Calibri"/>
        <family val="2"/>
        <scheme val="minor"/>
      </rPr>
      <t xml:space="preserve">entire TIN </t>
    </r>
    <r>
      <rPr>
        <sz val="18"/>
        <rFont val="Calibri"/>
        <family val="2"/>
        <scheme val="minor"/>
      </rPr>
      <t xml:space="preserve">and enter in </t>
    </r>
    <r>
      <rPr>
        <b/>
        <sz val="18"/>
        <color theme="4" tint="-0.249977111117893"/>
        <rFont val="Calibri"/>
        <family val="2"/>
        <scheme val="minor"/>
      </rPr>
      <t>blue cells</t>
    </r>
    <r>
      <rPr>
        <sz val="18"/>
        <rFont val="Calibri"/>
        <family val="2"/>
        <scheme val="minor"/>
      </rPr>
      <t>, enter numerator and denominator from PI dashboard. Select Yes/No.</t>
    </r>
  </si>
  <si>
    <r>
      <t xml:space="preserve"> Advancing Cancer Care MVP Quality: </t>
    </r>
    <r>
      <rPr>
        <b/>
        <sz val="24"/>
        <color theme="5"/>
        <rFont val="Calibri"/>
        <family val="2"/>
        <scheme val="minor"/>
      </rPr>
      <t>Reported at Subgroup level</t>
    </r>
  </si>
  <si>
    <t>MVP MIPS Quality Measures</t>
  </si>
  <si>
    <t>Additional MVP Quality Measures (optional, will not be included in calculations)</t>
  </si>
  <si>
    <r>
      <rPr>
        <b/>
        <sz val="19"/>
        <color theme="4" tint="-0.249977111117893"/>
        <rFont val="Calibri"/>
        <family val="2"/>
        <scheme val="minor"/>
      </rPr>
      <t>In blue cells</t>
    </r>
    <r>
      <rPr>
        <sz val="19"/>
        <rFont val="Calibri"/>
        <family val="2"/>
        <scheme val="minor"/>
      </rPr>
      <t xml:space="preserve">, enter the name and Est points for </t>
    </r>
    <r>
      <rPr>
        <b/>
        <sz val="19"/>
        <rFont val="Calibri"/>
        <family val="2"/>
        <scheme val="minor"/>
      </rPr>
      <t>4 top MVP measures</t>
    </r>
    <r>
      <rPr>
        <sz val="19"/>
        <rFont val="Calibri"/>
        <family val="2"/>
        <scheme val="minor"/>
      </rPr>
      <t xml:space="preserve">, including an </t>
    </r>
    <r>
      <rPr>
        <b/>
        <sz val="19"/>
        <rFont val="Calibri"/>
        <family val="2"/>
        <scheme val="minor"/>
      </rPr>
      <t>Outcome or High Priority (HP) measure</t>
    </r>
    <r>
      <rPr>
        <sz val="19"/>
        <rFont val="Calibri"/>
        <family val="2"/>
        <scheme val="minor"/>
      </rPr>
      <t>. Use drop-down to label</t>
    </r>
  </si>
  <si>
    <r>
      <t xml:space="preserve">Optional, list </t>
    </r>
    <r>
      <rPr>
        <b/>
        <sz val="20"/>
        <rFont val="Calibri"/>
        <family val="2"/>
        <scheme val="minor"/>
      </rPr>
      <t>additional MVP measures</t>
    </r>
    <r>
      <rPr>
        <sz val="20"/>
        <rFont val="Calibri"/>
        <family val="2"/>
        <scheme val="minor"/>
      </rPr>
      <t xml:space="preserve"> to report beyond the required top 4 in right hand box's </t>
    </r>
    <r>
      <rPr>
        <b/>
        <sz val="20"/>
        <color theme="4" tint="-0.249977111117893"/>
        <rFont val="Calibri"/>
        <family val="2"/>
        <scheme val="minor"/>
      </rPr>
      <t>blue cells.</t>
    </r>
  </si>
  <si>
    <r>
      <t>If the MVP has New measures: new measures in their</t>
    </r>
    <r>
      <rPr>
        <b/>
        <sz val="16"/>
        <rFont val="Calibri"/>
        <family val="2"/>
        <scheme val="minor"/>
      </rPr>
      <t xml:space="preserve"> 1st (7 pt floor) or 2nd (5 pt floor) year</t>
    </r>
    <r>
      <rPr>
        <sz val="16"/>
        <rFont val="Calibri"/>
        <family val="2"/>
        <scheme val="minor"/>
      </rPr>
      <t>, are great additional measures or measures without benchmarks as same year benchmarks may be established. Example: PIMSH17 Utilization of Prophylactic GCSF for Cancer Patients Receiving Low-Risk Chemo</t>
    </r>
  </si>
  <si>
    <t>Meaure 9</t>
  </si>
  <si>
    <t>Meaauer 11</t>
  </si>
  <si>
    <r>
      <t xml:space="preserve">Advancing Cancer Care MVP Improvement Activities: </t>
    </r>
    <r>
      <rPr>
        <b/>
        <sz val="24"/>
        <color theme="5"/>
        <rFont val="Calibri"/>
        <family val="2"/>
        <scheme val="minor"/>
      </rPr>
      <t>Reported at Subgroup level</t>
    </r>
  </si>
  <si>
    <t>Instructions: In blue cells, complete 1 MVP Improvement Activity.  Enter Activity ID, Name, and 40 Points.  Max score is 40</t>
  </si>
  <si>
    <r>
      <t>MVP Subgroup reporting:</t>
    </r>
    <r>
      <rPr>
        <b/>
        <sz val="18"/>
        <rFont val="Calibri"/>
        <family val="2"/>
        <scheme val="minor"/>
      </rPr>
      <t xml:space="preserve"> &gt;50% of all practice providers must participate</t>
    </r>
    <r>
      <rPr>
        <sz val="18"/>
        <rFont val="Calibri"/>
        <family val="2"/>
        <scheme val="minor"/>
      </rPr>
      <t xml:space="preserve"> in the activity/activities.</t>
    </r>
  </si>
  <si>
    <r>
      <t xml:space="preserve"> Advancing Cancer Care MVP Cost: </t>
    </r>
    <r>
      <rPr>
        <b/>
        <sz val="24"/>
        <color theme="5"/>
        <rFont val="Calibri"/>
        <family val="2"/>
        <scheme val="minor"/>
      </rPr>
      <t>Claims Based at Subgroup level</t>
    </r>
  </si>
  <si>
    <t>This is used as an estimate only, final score available summer 2026</t>
  </si>
  <si>
    <t xml:space="preserve"> Est MVP Est Cost Score, Max 30</t>
  </si>
  <si>
    <r>
      <t>Score Estimate--</t>
    </r>
    <r>
      <rPr>
        <b/>
        <sz val="28"/>
        <color theme="5"/>
        <rFont val="Calibri"/>
        <family val="2"/>
        <scheme val="minor"/>
      </rPr>
      <t>Subgroup</t>
    </r>
  </si>
  <si>
    <r>
      <rPr>
        <b/>
        <u/>
        <sz val="19"/>
        <rFont val="Calibri"/>
        <family val="2"/>
        <scheme val="minor"/>
      </rPr>
      <t>*Claims Based Population Health Measures not included in this calculation</t>
    </r>
    <r>
      <rPr>
        <b/>
        <sz val="19"/>
        <rFont val="Calibri"/>
        <family val="2"/>
        <scheme val="minor"/>
      </rPr>
      <t xml:space="preserve">.  CMS will score based on claims, if case min met for both, CMS will use the highest of the two. </t>
    </r>
  </si>
  <si>
    <t xml:space="preserve">Cost is claims-based, practices can estimate a score based on past performance.  An estimated score of 70 is as highest estimate possible until the Cost score is finalized by CMS or excluded.   </t>
  </si>
  <si>
    <t>479: Hospital-Wide, 30-Day, All-Cause Unplanned Readmission (HWR) Rate for MIPS Groups  (Groups only, Case minimum is 200)</t>
  </si>
  <si>
    <t>484: Clinician and Clinician Group Risk-standardized Hospital Admission Rates for Patients with Multiple Chronic Conditions (Case minimum is 18)</t>
  </si>
  <si>
    <t>2025 MVP-APM Entity</t>
  </si>
  <si>
    <r>
      <t xml:space="preserve">Promoting Interoperability </t>
    </r>
    <r>
      <rPr>
        <b/>
        <sz val="24"/>
        <color rgb="FFFF0000"/>
        <rFont val="Calibri"/>
        <family val="2"/>
        <scheme val="minor"/>
      </rPr>
      <t xml:space="preserve"> </t>
    </r>
  </si>
  <si>
    <t>Chose option 1 or 2</t>
  </si>
  <si>
    <r>
      <t xml:space="preserve"> e-rx PDMP  Met</t>
    </r>
    <r>
      <rPr>
        <b/>
        <sz val="16"/>
        <color theme="1"/>
        <rFont val="Calibri"/>
        <family val="2"/>
        <scheme val="minor"/>
      </rPr>
      <t xml:space="preserve"> OR meet exclusion</t>
    </r>
  </si>
  <si>
    <t>MVP Quality-APM Entity</t>
  </si>
  <si>
    <r>
      <rPr>
        <b/>
        <sz val="19"/>
        <color theme="4" tint="-0.249977111117893"/>
        <rFont val="Calibri"/>
        <family val="2"/>
        <scheme val="minor"/>
      </rPr>
      <t>In blue cells</t>
    </r>
    <r>
      <rPr>
        <sz val="19"/>
        <rFont val="Calibri"/>
        <family val="2"/>
        <scheme val="minor"/>
      </rPr>
      <t xml:space="preserve">, enter the name and est points for </t>
    </r>
    <r>
      <rPr>
        <b/>
        <sz val="19"/>
        <rFont val="Calibri"/>
        <family val="2"/>
        <scheme val="minor"/>
      </rPr>
      <t>4 top MVP measures</t>
    </r>
    <r>
      <rPr>
        <sz val="19"/>
        <rFont val="Calibri"/>
        <family val="2"/>
        <scheme val="minor"/>
      </rPr>
      <t xml:space="preserve">, including an </t>
    </r>
    <r>
      <rPr>
        <b/>
        <sz val="19"/>
        <rFont val="Calibri"/>
        <family val="2"/>
        <scheme val="minor"/>
      </rPr>
      <t>Outcome or High Priority (HP) measure</t>
    </r>
    <r>
      <rPr>
        <sz val="19"/>
        <rFont val="Calibri"/>
        <family val="2"/>
        <scheme val="minor"/>
      </rPr>
      <t>. Use drop-down to label</t>
    </r>
  </si>
  <si>
    <r>
      <t xml:space="preserve">Optional, list </t>
    </r>
    <r>
      <rPr>
        <b/>
        <sz val="20"/>
        <rFont val="Calibri"/>
        <family val="2"/>
        <scheme val="minor"/>
      </rPr>
      <t>additional MVP measures</t>
    </r>
    <r>
      <rPr>
        <sz val="20"/>
        <rFont val="Calibri"/>
        <family val="2"/>
        <scheme val="minor"/>
      </rPr>
      <t xml:space="preserve"> to report beyond the required top 4 in right hand box's </t>
    </r>
    <r>
      <rPr>
        <b/>
        <sz val="20"/>
        <color theme="4" tint="-0.249977111117893"/>
        <rFont val="Calibri"/>
        <family val="2"/>
        <scheme val="minor"/>
      </rPr>
      <t>blue cells.</t>
    </r>
    <r>
      <rPr>
        <sz val="20"/>
        <rFont val="Calibri"/>
        <family val="2"/>
        <scheme val="minor"/>
      </rPr>
      <t>**</t>
    </r>
  </si>
  <si>
    <r>
      <t>If the MVP has New measures in</t>
    </r>
    <r>
      <rPr>
        <b/>
        <sz val="16"/>
        <rFont val="Calibri"/>
        <family val="2"/>
        <scheme val="minor"/>
      </rPr>
      <t xml:space="preserve"> 1st (7 pt floor) or 2nd (5 pt floor) year</t>
    </r>
    <r>
      <rPr>
        <sz val="16"/>
        <rFont val="Calibri"/>
        <family val="2"/>
        <scheme val="minor"/>
      </rPr>
      <t xml:space="preserve"> great additional measures. **</t>
    </r>
    <r>
      <rPr>
        <b/>
        <sz val="16"/>
        <rFont val="Calibri"/>
        <family val="2"/>
        <scheme val="minor"/>
      </rPr>
      <t>NEW in 2025! COMPLEX OURGANIZATION ADJUSTMENT: 1 additonal point for each eCQM reported by APM, up to 4 points.</t>
    </r>
  </si>
  <si>
    <t>*Claims Based Population Health Measures:  1 selected at MVP Registration</t>
  </si>
  <si>
    <t>479: Hospital-Wide, 30-Day, All-Cause Unplanned Readmission (HWR) Rate for MIPS Groups </t>
  </si>
  <si>
    <t>484: Clinician and Clinician Group Risk-standardized Hospital Admission Rates for Patients with Multiple Chronic Conditions</t>
  </si>
  <si>
    <t>MVP Improvement Activities--APM Entity</t>
  </si>
  <si>
    <r>
      <rPr>
        <b/>
        <sz val="18"/>
        <rFont val="Calibri"/>
        <family val="2"/>
        <scheme val="minor"/>
      </rPr>
      <t>A</t>
    </r>
    <r>
      <rPr>
        <sz val="18"/>
        <rFont val="Calibri"/>
        <family val="2"/>
        <scheme val="minor"/>
      </rPr>
      <t xml:space="preserve"> Subgroup/Group reporting:</t>
    </r>
    <r>
      <rPr>
        <b/>
        <sz val="18"/>
        <rFont val="Calibri"/>
        <family val="2"/>
        <scheme val="minor"/>
      </rPr>
      <t xml:space="preserve"> &gt;50% of all practice providers must participate</t>
    </r>
    <r>
      <rPr>
        <sz val="18"/>
        <rFont val="Calibri"/>
        <family val="2"/>
        <scheme val="minor"/>
      </rPr>
      <t xml:space="preserve"> in the activity/activities.</t>
    </r>
  </si>
  <si>
    <t xml:space="preserve">   *Population Health Quality measures score are NOT reflected in this estimate.  </t>
  </si>
  <si>
    <t>Quality: 55%</t>
  </si>
  <si>
    <t>Estimated MIPS Composite Score:</t>
  </si>
  <si>
    <t xml:space="preserve">2025 MVP-APM Entity --Advancing Cancer Care </t>
  </si>
  <si>
    <t>Report all required measures, with at least 1 in numerator or meet exclusion. Or 0  pts for category</t>
  </si>
  <si>
    <t>Advancing Cancer Care MVP Quality-APM Entity</t>
  </si>
  <si>
    <r>
      <t>If  MVP has New measures in</t>
    </r>
    <r>
      <rPr>
        <b/>
        <sz val="19"/>
        <rFont val="Calibri"/>
        <family val="2"/>
        <scheme val="minor"/>
      </rPr>
      <t xml:space="preserve"> 1st (7 pt floor) or 2nd (5 pt floor) year</t>
    </r>
    <r>
      <rPr>
        <sz val="19"/>
        <rFont val="Calibri"/>
        <family val="2"/>
        <scheme val="minor"/>
      </rPr>
      <t xml:space="preserve"> great additional. Example: PIMSH17 Utilization of Prophylactic GCSF for Cancer Patients Receiving Low-Risk Chemo  </t>
    </r>
  </si>
  <si>
    <t xml:space="preserve">Measure 7 </t>
  </si>
  <si>
    <t>Est Complex Org eCQM Points (Max 4)**</t>
  </si>
  <si>
    <t>Measure 9</t>
  </si>
  <si>
    <t>**NEW! Complex Organization Adjustment! 1 point per eCQM submitted by APM entity, max 4 points for MVP reporting.</t>
  </si>
  <si>
    <t>Advancing Cancer Care MVP Improvement Activities--APM Entity</t>
  </si>
  <si>
    <r>
      <t>A Subgroup/Group reporting:</t>
    </r>
    <r>
      <rPr>
        <b/>
        <sz val="22"/>
        <rFont val="Calibri"/>
        <family val="2"/>
        <scheme val="minor"/>
      </rPr>
      <t xml:space="preserve"> &gt;50% of all practice providers must participate</t>
    </r>
    <r>
      <rPr>
        <sz val="22"/>
        <rFont val="Calibri"/>
        <family val="2"/>
        <scheme val="minor"/>
      </rPr>
      <t xml:space="preserve"> in the activity/activities.</t>
    </r>
  </si>
  <si>
    <r>
      <rPr>
        <b/>
        <u/>
        <sz val="20"/>
        <rFont val="Calibri"/>
        <family val="2"/>
        <scheme val="minor"/>
      </rPr>
      <t>*Claims Based Population Health Measures not included in this calculation</t>
    </r>
    <r>
      <rPr>
        <b/>
        <sz val="20"/>
        <rFont val="Calibri"/>
        <family val="2"/>
        <scheme val="minor"/>
      </rPr>
      <t xml:space="preserve">.  CMS will score based on claims, if case min met for both, CMS will use the highest of the two. </t>
    </r>
  </si>
  <si>
    <t xml:space="preserve">2025 MVP -- Advancing Cancer Care </t>
  </si>
  <si>
    <t xml:space="preserve"> Advancing Cancer Care MVP Quality</t>
  </si>
  <si>
    <r>
      <t>If the MVP has New measures: new measures in their</t>
    </r>
    <r>
      <rPr>
        <b/>
        <sz val="16"/>
        <rFont val="Calibri"/>
        <family val="2"/>
        <scheme val="minor"/>
      </rPr>
      <t xml:space="preserve"> 1st (7 pt floor) or 2nd (5 pt floor) year</t>
    </r>
    <r>
      <rPr>
        <sz val="16"/>
        <rFont val="Calibri"/>
        <family val="2"/>
        <scheme val="minor"/>
      </rPr>
      <t>, are great additional measures or measures without benchmarks as same year benchmarks may be established.  Example: PIMSH17 Utilization of Prophylactic GCSF for Cancer Patients Receiving Low-Risk Chemo</t>
    </r>
  </si>
  <si>
    <t xml:space="preserve">134 MIPS CQM Preventive Care and Screening: Screening for Depression and Follow-Up Plan </t>
  </si>
  <si>
    <t>Advancing Cancer Care MVP Improvement Activities</t>
  </si>
  <si>
    <r>
      <t xml:space="preserve">  Group reporting:</t>
    </r>
    <r>
      <rPr>
        <b/>
        <sz val="18"/>
        <rFont val="Calibri"/>
        <family val="2"/>
        <scheme val="minor"/>
      </rPr>
      <t xml:space="preserve"> &gt;50% of all practice providers must participate</t>
    </r>
    <r>
      <rPr>
        <sz val="18"/>
        <rFont val="Calibri"/>
        <family val="2"/>
        <scheme val="minor"/>
      </rPr>
      <t xml:space="preserve"> in the activity/activities.</t>
    </r>
  </si>
  <si>
    <r>
      <t xml:space="preserve">Advancing Cancer Care  MVP Cost: </t>
    </r>
    <r>
      <rPr>
        <b/>
        <u/>
        <sz val="24"/>
        <color theme="0"/>
        <rFont val="Calibri"/>
        <family val="2"/>
        <scheme val="minor"/>
      </rPr>
      <t>This is used as an estimate only, final score available summer 2026</t>
    </r>
  </si>
  <si>
    <t>Est MVP Est Cost Score, max 30</t>
  </si>
  <si>
    <t>Administrative Quality Measures, Claims based reporting</t>
  </si>
  <si>
    <t>Groups, virtual groups, APM Entities &gt;16 clinicians</t>
  </si>
  <si>
    <t>Case Min: 18</t>
  </si>
  <si>
    <t>Hospital-Wide, 30-Day, All-Cause Unplanned Readmission (HWR) Rate for the Merit-based Incentive Payment System Groups</t>
  </si>
  <si>
    <t>Case Min:  200</t>
  </si>
  <si>
    <t>Risk-standardized Complication Rate Following Elective Primary Total Hip Arthroplasty and /or Total Knee Arthroplasty for MIPS</t>
  </si>
  <si>
    <t>Individuals, groups, virtual groups, APM Entities</t>
  </si>
  <si>
    <t>Case Min: 25</t>
  </si>
  <si>
    <t>3-year performance period</t>
  </si>
  <si>
    <t>Risk-Standardized Acute Cardiovascular-Related Hospital Admission Rates for Patients with Heart Failure under the Merit-based Incentive Payment System</t>
  </si>
  <si>
    <t>Groups/Virtual Groups/APM Entities with at least 1 cardiologist</t>
  </si>
  <si>
    <t>Case Min: 21</t>
  </si>
  <si>
    <t>STOP</t>
  </si>
  <si>
    <t>Outcome</t>
  </si>
  <si>
    <t>High Priority</t>
  </si>
  <si>
    <t>APM Traditional cCQM</t>
  </si>
  <si>
    <t>APM MVP eCQM</t>
  </si>
  <si>
    <t>APM Traditional eCQM</t>
  </si>
  <si>
    <t>Activity ID</t>
  </si>
  <si>
    <t>Activity Name</t>
  </si>
  <si>
    <t>IA_EPA_2</t>
  </si>
  <si>
    <t>Use of telehealth services that expand practice access</t>
  </si>
  <si>
    <t>IA_EPA_3</t>
  </si>
  <si>
    <t>Collection and use of patient experience and satisfaction data on access</t>
  </si>
  <si>
    <t>IA_EPA_4</t>
  </si>
  <si>
    <t>Additional improvements in access as a result of QIN/QIO TA</t>
  </si>
  <si>
    <t>IA_EPA_5</t>
  </si>
  <si>
    <t>Participation in User Testing of the Quality Payment Program Website (https://qpp.cms.gov/)</t>
  </si>
  <si>
    <t>IA_EPA_6</t>
  </si>
  <si>
    <t xml:space="preserve">Create and Implement a Language Access Plan </t>
  </si>
  <si>
    <t>IA_PM_2</t>
  </si>
  <si>
    <t>Anticoagulant Management Improvements</t>
  </si>
  <si>
    <t>IA_PM_3</t>
  </si>
  <si>
    <t>RHC, IHS or FQHC quality improvement activities</t>
  </si>
  <si>
    <t>IA_PM_4</t>
  </si>
  <si>
    <t>Glycemic management services</t>
  </si>
  <si>
    <t>IA_PM_5</t>
  </si>
  <si>
    <t>Engagement of community for health status improvement</t>
  </si>
  <si>
    <t>IA_PM_11</t>
  </si>
  <si>
    <t>Regular review practices in place on targeted patient population needs</t>
  </si>
  <si>
    <t>IA_PM_12</t>
  </si>
  <si>
    <t>Population empanelment</t>
  </si>
  <si>
    <t>IA_PM_13</t>
  </si>
  <si>
    <t>Chronic Care and Preventative Care Management for Empaneled Patients</t>
  </si>
  <si>
    <t>IA_PM_14</t>
  </si>
  <si>
    <t>Implementation of methodologies for improvements in longitudinal care management for high risk patients</t>
  </si>
  <si>
    <t>IA_PM_15</t>
  </si>
  <si>
    <t>Implementation of episodic care management practice improvements</t>
  </si>
  <si>
    <t>IA_PM_16</t>
  </si>
  <si>
    <t>Implementation of medication management practice improvements</t>
  </si>
  <si>
    <t>IA_PM_17</t>
  </si>
  <si>
    <t>Participation in Population Health Research</t>
  </si>
  <si>
    <t>IA_PM_18</t>
  </si>
  <si>
    <t>Provide Clinical-Community Linkages</t>
  </si>
  <si>
    <t>IA_PM_19</t>
  </si>
  <si>
    <t>Glycemic Screening Services</t>
  </si>
  <si>
    <t>IA_PM_20</t>
  </si>
  <si>
    <t>Glycemic Referring Services</t>
  </si>
  <si>
    <t>IA_PM_21</t>
  </si>
  <si>
    <t>Advance Care Planning</t>
  </si>
  <si>
    <t>IA_PM_22</t>
  </si>
  <si>
    <t>Improving Practice Capacity for Human Immunodeficiency Virus (HIV) Prevention Services</t>
  </si>
  <si>
    <t>IA_PM_23</t>
  </si>
  <si>
    <t>Use of Computable Guidelines and Clinical Decision Support to Improve Adherence for Cervical Cancer Screening and Management Guidelines</t>
  </si>
  <si>
    <t>IA_PM_24</t>
  </si>
  <si>
    <t>Implementation of Protocols and Provision of Resources to Increase Lung Cancer Screening Uptake</t>
  </si>
  <si>
    <t>IA_PM_25</t>
  </si>
  <si>
    <t>Save a Million Hearts: Standardization of Approach to Screening and Treatment for Cardiovascular Disease Risk</t>
  </si>
  <si>
    <t>IA_CC_1</t>
  </si>
  <si>
    <t>Implementation of Use of Specialist Reports Back to Referring Clinician or Group to Close Referral Loop</t>
  </si>
  <si>
    <t>IA_CC_2</t>
  </si>
  <si>
    <t>Implementation of improvements that contribute to more timely communication of test results</t>
  </si>
  <si>
    <t>IA_CC_7</t>
  </si>
  <si>
    <t>Regular training in care coordination</t>
  </si>
  <si>
    <t>IA_CC_8</t>
  </si>
  <si>
    <t>Implementation of documentation improvements for practice/process improvements</t>
  </si>
  <si>
    <t>IA_CC_9</t>
  </si>
  <si>
    <t>Implementation of practices/processes for developing regular individual care plans</t>
  </si>
  <si>
    <t>IA_CC_10</t>
  </si>
  <si>
    <t>Care transition documentation practice improvements</t>
  </si>
  <si>
    <t>IA_CC_11</t>
  </si>
  <si>
    <t>Care transition standard operational improvements</t>
  </si>
  <si>
    <t>IA_CC_12</t>
  </si>
  <si>
    <t>Care coordination agreements that promote improvements in patient tracking across settings</t>
  </si>
  <si>
    <t>IA_CC_13</t>
  </si>
  <si>
    <t xml:space="preserve">Practice improvements to align with OpenNotes principles </t>
  </si>
  <si>
    <t>IA_CC_15</t>
  </si>
  <si>
    <t>PSH Care Coordination</t>
  </si>
  <si>
    <t>IA_CC_16</t>
  </si>
  <si>
    <t>Primary Care Physician and Behavioral Health Bilateral Electronic Exchange of Information for Shared Patients</t>
  </si>
  <si>
    <t>IA_CC_17</t>
  </si>
  <si>
    <t>Patient Navigator Program</t>
  </si>
  <si>
    <t>IA_CC_18</t>
  </si>
  <si>
    <t>Relationship-Centered Communication</t>
  </si>
  <si>
    <t>IA_CC_19</t>
  </si>
  <si>
    <t>Tracking of clinician’s relationship to and responsibility for a patient by reporting MACRA patient relationship codes.</t>
  </si>
  <si>
    <t>IA_BE_1</t>
  </si>
  <si>
    <t>Use of certified EHR to capture patient reported outcomes</t>
  </si>
  <si>
    <t>IA_BE_3</t>
  </si>
  <si>
    <t>Engagement with QIN-QIO to implement self-management training programs</t>
  </si>
  <si>
    <t>IA_BE_4</t>
  </si>
  <si>
    <t>Engagement of patients through implementation of improvements in patient portal</t>
  </si>
  <si>
    <t>IA_BE_5</t>
  </si>
  <si>
    <t>Enhancements/regular updates to practice websites/tools that also include considerations for patients with cognitive disabilities</t>
  </si>
  <si>
    <t>IA_BE_6</t>
  </si>
  <si>
    <t>Regularly Assess Patient Experience of Care and Follow Up on Findings</t>
  </si>
  <si>
    <t>IA_BE_12</t>
  </si>
  <si>
    <t>Use evidence-based decision aids to support shared decision-making.</t>
  </si>
  <si>
    <t>IA_BE_14</t>
  </si>
  <si>
    <t>Engage Patients and Families to Guide Improvement in the System of Care</t>
  </si>
  <si>
    <t>IA_BE_15</t>
  </si>
  <si>
    <t>Engagement of Patients, Family, and Caregivers in Developing a Plan of Care</t>
  </si>
  <si>
    <t>IA_BE_16</t>
  </si>
  <si>
    <t>Promote Self-management in Usual Care</t>
  </si>
  <si>
    <t>IA_BE_19</t>
  </si>
  <si>
    <t>Use group visits for common chronic conditions (e.g., diabetes).</t>
  </si>
  <si>
    <t>IA_BE_22</t>
  </si>
  <si>
    <t>Improved Practices that Engage Patients Pre-Visit</t>
  </si>
  <si>
    <t>IA_BE_23</t>
  </si>
  <si>
    <t>Integration of patient coaching practices between visits</t>
  </si>
  <si>
    <t>IA_BE_24</t>
  </si>
  <si>
    <t>Financial Navigation Program</t>
  </si>
  <si>
    <t>IA_BE_25</t>
  </si>
  <si>
    <t>Drug Cost Transparency</t>
  </si>
  <si>
    <t>IA_PSPA_1</t>
  </si>
  <si>
    <t xml:space="preserve">Participation in an AHRQ-listed patient safety organization. </t>
  </si>
  <si>
    <t>IA_PSPA_2</t>
  </si>
  <si>
    <t>Participation in MOC Part IV</t>
  </si>
  <si>
    <t>IA_PSPA_3</t>
  </si>
  <si>
    <t>Participate in IHI Training/Forum Event; National Academy of Medicine, AHRQ Team STEPPS® or Other Similar Activity</t>
  </si>
  <si>
    <t>IA_PSPA_4</t>
  </si>
  <si>
    <t>Administration of the AHRQ Survey of Patient Safety Culture</t>
  </si>
  <si>
    <t>IA_PSPA_7</t>
  </si>
  <si>
    <t>Use of QCDR data for ongoing practice assessment and improvements</t>
  </si>
  <si>
    <t>IA_PSPA_8</t>
  </si>
  <si>
    <t>Use of Patient Safety Tools</t>
  </si>
  <si>
    <t>IA_PSPA_9</t>
  </si>
  <si>
    <t>Completion of the AMA STEPS Forward program</t>
  </si>
  <si>
    <t>IA_PSPA_12</t>
  </si>
  <si>
    <t>Participation in private payer CPIA</t>
  </si>
  <si>
    <t>IA_PSPA_13</t>
  </si>
  <si>
    <t>Participation in Joint Commission Evaluation Initiative</t>
  </si>
  <si>
    <t>IA_PSPA_15</t>
  </si>
  <si>
    <t>Implementation of an ASP</t>
  </si>
  <si>
    <t>IA_PSPA_16</t>
  </si>
  <si>
    <t>Use decision support—ideally platform-agnostic, interoperable clinical decision support (CDS) tools —and standardized treatment protocols to manage workflow on the care team to meet patient needs</t>
  </si>
  <si>
    <t>IA_PSPA_17</t>
  </si>
  <si>
    <t>Implementation of analytic capabilities to manage total cost of care for practice population</t>
  </si>
  <si>
    <t>IA_PSPA_18</t>
  </si>
  <si>
    <t>Measurement and improvement at the practice and panel level</t>
  </si>
  <si>
    <t>IA_PSPA_19</t>
  </si>
  <si>
    <t>Implementation of formal quality improvement methods, practice changes, or other practice improvement processes</t>
  </si>
  <si>
    <t>IA_PSPA_21</t>
  </si>
  <si>
    <t>Implementation of fall screening and assessment programs</t>
  </si>
  <si>
    <t>IA_PSPA_22</t>
  </si>
  <si>
    <t>CDC Training on CDC’s Guideline for Prescribing Opioids for Chronic Pain</t>
  </si>
  <si>
    <t>IA_PSPA_23</t>
  </si>
  <si>
    <t>Completion of CDC Training on Antibiotic Stewardship</t>
  </si>
  <si>
    <t>IA_PSPA_25</t>
  </si>
  <si>
    <t>Cost Display for Laboratory and Radiographic Orders</t>
  </si>
  <si>
    <t>IA_PSPA_26</t>
  </si>
  <si>
    <t>Communication of Unscheduled Visit for Adverse Drug Event and Nature of Event</t>
  </si>
  <si>
    <t>IA_PSPA_28</t>
  </si>
  <si>
    <t>Completion of an Accredited Safety or Quality Improvement Program</t>
  </si>
  <si>
    <t>IA_PSPA_31</t>
  </si>
  <si>
    <t>Patient Medication Risk Education</t>
  </si>
  <si>
    <t>IA_PSPA_32</t>
  </si>
  <si>
    <t>Use of CDC Guideline for Clinical Decision Support to Prescribe Opioids for Chronic Pain via Clinical Decision Support</t>
  </si>
  <si>
    <t>IA_PSPA_33</t>
  </si>
  <si>
    <t>Application of CDC’s Training for Healthcare Providers on Lyme Disease</t>
  </si>
  <si>
    <t>IA_AHE_1</t>
  </si>
  <si>
    <t>Enhance Engagement of Medicaid and Other Underserved Populations</t>
  </si>
  <si>
    <t>IA_AHE_3</t>
  </si>
  <si>
    <t>Promote Use of Patient-Reported Outcome Tools</t>
  </si>
  <si>
    <t>IA_AHE_6</t>
  </si>
  <si>
    <t>Provide Education Opportunities for New Clinicians</t>
  </si>
  <si>
    <t>IA_AHE_7</t>
  </si>
  <si>
    <t>Comprehensive Eye Exams</t>
  </si>
  <si>
    <t>IA_AHE_10</t>
  </si>
  <si>
    <t>Adopt Certified Health Information Technology for Security Tags for Electronic Health Record Data</t>
  </si>
  <si>
    <t>IA_ERP_1</t>
  </si>
  <si>
    <t>Participation on Disaster Medical Assistance Team, registered for 6 months.</t>
  </si>
  <si>
    <t>IA_ERP_2</t>
  </si>
  <si>
    <t>Participation in a 60-day or greater effort to support domestic or international humanitarian needs.</t>
  </si>
  <si>
    <t>IA_BMH_1</t>
  </si>
  <si>
    <t xml:space="preserve">Diabetes screening </t>
  </si>
  <si>
    <t>IA_BMH_2</t>
  </si>
  <si>
    <t>Tobacco use</t>
  </si>
  <si>
    <t>IA_BMH_4</t>
  </si>
  <si>
    <t>Depression screening</t>
  </si>
  <si>
    <t>IA_BMH_5</t>
  </si>
  <si>
    <t>MDD prevention and treatment interventions</t>
  </si>
  <si>
    <t>IA_BMH_7</t>
  </si>
  <si>
    <t>Implementation of Integrated Patient Centered Behavioral Health Model</t>
  </si>
  <si>
    <t>IA_BMH_8</t>
  </si>
  <si>
    <t>Electronic Health Record Enhancements for BH data capture</t>
  </si>
  <si>
    <t>IA_BMH_9</t>
  </si>
  <si>
    <t>Unhealthy Alcohol Use for Patients with Co-occurring Conditions of Mental Health and Substance Abuse and Ambulatory Care Patients</t>
  </si>
  <si>
    <t>IA_BMH_10</t>
  </si>
  <si>
    <t>Completion of Collaborative Care Management Training Program</t>
  </si>
  <si>
    <t>IA_BMH_11</t>
  </si>
  <si>
    <t>Implementation of a Trauma-Informed Care (TIC) Approach to Clinical Practice</t>
  </si>
  <si>
    <t>IA_BMH_12</t>
  </si>
  <si>
    <t>Promoting Clinician Well-Being</t>
  </si>
  <si>
    <t>IA_BMH_14</t>
  </si>
  <si>
    <t>Behavioral/Mental Health and Substance Use Screening &amp; Referral for Pregnant and Postpartum Women</t>
  </si>
  <si>
    <t>IA_BMH_15</t>
  </si>
  <si>
    <t>Behavioral/Mental Health and Substance Use Screening &amp; Referral for Older Adults</t>
  </si>
  <si>
    <t>IA_PCMH</t>
  </si>
  <si>
    <t>Electronic submission of Patient Centered Medical Home accreditation</t>
  </si>
  <si>
    <t>IA_MVP</t>
  </si>
  <si>
    <t xml:space="preserve">Practice-Wide Quality Improvement in MIPS Value Pathways </t>
  </si>
  <si>
    <t>2025  Quality measures ACC MVP</t>
  </si>
  <si>
    <t>Collection type in Practice Insights</t>
  </si>
  <si>
    <t>HP/Outcome</t>
  </si>
  <si>
    <t>Programs</t>
  </si>
  <si>
    <t>Points Available</t>
  </si>
  <si>
    <t>47 Advance Care Planning HIGH</t>
  </si>
  <si>
    <t>MIPS CQM</t>
  </si>
  <si>
    <t>High</t>
  </si>
  <si>
    <r>
      <t>MIPS</t>
    </r>
    <r>
      <rPr>
        <sz val="11"/>
        <color rgb="FFED7D31"/>
        <rFont val="Calibri"/>
        <family val="2"/>
        <scheme val="minor"/>
      </rPr>
      <t>, ACC MVP</t>
    </r>
  </si>
  <si>
    <t>7 point cap</t>
  </si>
  <si>
    <t>CQM</t>
  </si>
  <si>
    <t xml:space="preserve">134 MIPS eCQM Preventive Care and Screening: Screening for Depression and Follow-Up Plan </t>
  </si>
  <si>
    <t>eCQM</t>
  </si>
  <si>
    <t>Up to 10</t>
  </si>
  <si>
    <t>487 Screening for Social Drivers of Health HIGH</t>
  </si>
  <si>
    <t>Up to 8, 10 pts for 100%</t>
  </si>
  <si>
    <t>462 Bone Density Evaluation for Patients with Prostate Cancer and Receiving Androgen Deprivation Therapy</t>
  </si>
  <si>
    <t>No benchmarks</t>
  </si>
  <si>
    <t xml:space="preserve">451 RAS (KRAS and NRAS) Gene Mutation Testing Metastatic Colorectal Cancer receive Anti-EGFR </t>
  </si>
  <si>
    <t>QCDR</t>
  </si>
  <si>
    <t>PIMSH 13 Mutation Testing for Stage IV Lung Cancer Completed Prior to the Start of Targeted Therapy HIGH</t>
  </si>
  <si>
    <t>144 Pain Care Plan HIGH</t>
  </si>
  <si>
    <t xml:space="preserve">143 Pain Intensity Quantified (usoncology.com) HIGH </t>
  </si>
  <si>
    <t>453 Percentage of Patients Who Died from Cancer Receiving Systemic Cancer-Directed Therapy in the Last 14 Days of Life HIGH inverse</t>
  </si>
  <si>
    <t xml:space="preserve"> 457 Percentage of Patients Who Died from Cancer Admitted to Hospice for Less than 3 days  HIGH Inverse</t>
  </si>
  <si>
    <t>450 Appropriate Treatment for Patients with Stage I (T1c) – III HER2 Positive Breast Cancer HIGH</t>
  </si>
  <si>
    <t>Up to 7, 10 pts for 100%</t>
  </si>
  <si>
    <t>PIMSH 17: Utilization of Prophylactic GCSF for Cancer Patients Receiving Low-Risk Chemotherapy (inverse measure)</t>
  </si>
  <si>
    <t>7 point floor</t>
  </si>
  <si>
    <t>ACC MVP IA 2025</t>
  </si>
  <si>
    <t>Activity</t>
  </si>
  <si>
    <t>Title</t>
  </si>
  <si>
    <t>Activity ID: IA_BE_4</t>
  </si>
  <si>
    <t>Activity ID: IA_BE_6</t>
  </si>
  <si>
    <t>Activity ID: IA_BE_15</t>
  </si>
  <si>
    <t>Activity ID: IA_BE_24</t>
  </si>
  <si>
    <t>Activity ID: IA_BMH_12</t>
  </si>
  <si>
    <t>Activity ID: IA_CC_1</t>
  </si>
  <si>
    <t>Activity ID: IA_CC_13</t>
  </si>
  <si>
    <t>Practice Improvements to Align with OpenNotes Principles</t>
  </si>
  <si>
    <t>Activity ID: IA_CC_17</t>
  </si>
  <si>
    <t>Activity ID: IA_EPA_2</t>
  </si>
  <si>
    <t>Activity ID: IA_MVP</t>
  </si>
  <si>
    <t>Practice-Wide Quality Improvement in MIPS Value Pathways</t>
  </si>
  <si>
    <t>Activity ID: IA_PCMH</t>
  </si>
  <si>
    <t>Activity ID: IA_PM_14</t>
  </si>
  <si>
    <t>Activity ID: IA_PM_15</t>
  </si>
  <si>
    <t>Activity ID: IA_PM_16</t>
  </si>
  <si>
    <t>Activity ID: IA_PM_21</t>
  </si>
  <si>
    <t>Activity ID: IA_PSPA_13</t>
  </si>
  <si>
    <t>Activity ID: IA_PSPA_16</t>
  </si>
  <si>
    <t>Use decision support—ideally platform-agnostic, interoperable clinical decision support (CDS) tools —and standardized treatment protocols to manage workflow on the care team to meet patient needs.</t>
  </si>
  <si>
    <t>Activity ID: IA_PSPA_28</t>
  </si>
  <si>
    <t>2025  Quality measures</t>
  </si>
  <si>
    <t>374 Closing the Referral Loop</t>
  </si>
  <si>
    <t>MIPS</t>
  </si>
  <si>
    <t>236 Controlling High Blood Pressure (Outcome)</t>
  </si>
  <si>
    <t>130 Documentation of Current Medications HIGH</t>
  </si>
  <si>
    <t>001 Diabetes A1c Poor Control</t>
  </si>
  <si>
    <t>Up to 7, 10 pts for 0%</t>
  </si>
  <si>
    <r>
      <t xml:space="preserve">134 MIPS </t>
    </r>
    <r>
      <rPr>
        <b/>
        <u/>
        <sz val="11"/>
        <color theme="10"/>
        <rFont val="Calibri"/>
        <family val="2"/>
        <scheme val="minor"/>
      </rPr>
      <t>CQM</t>
    </r>
    <r>
      <rPr>
        <u/>
        <sz val="11"/>
        <color theme="10"/>
        <rFont val="Calibri"/>
        <family val="2"/>
        <scheme val="minor"/>
      </rPr>
      <t xml:space="preserve"> Preventive Care and Screening: Screening for Depression and Follow-Up Plan </t>
    </r>
  </si>
  <si>
    <r>
      <t xml:space="preserve">134 MIPS </t>
    </r>
    <r>
      <rPr>
        <b/>
        <u/>
        <sz val="11"/>
        <color theme="10"/>
        <rFont val="Calibri"/>
        <family val="2"/>
        <scheme val="minor"/>
      </rPr>
      <t>eCQM</t>
    </r>
    <r>
      <rPr>
        <u/>
        <sz val="11"/>
        <color theme="10"/>
        <rFont val="Calibri"/>
        <family val="2"/>
        <scheme val="minor"/>
      </rPr>
      <t xml:space="preserve"> Preventive Care and Screening: Screening for Depression and Follow-Up Plan </t>
    </r>
  </si>
  <si>
    <t xml:space="preserve"> 226 Tobacco Screening and Cessation</t>
  </si>
  <si>
    <t>PIMSH1 Advance Care Planning in Metastatic Disease HIGH</t>
  </si>
  <si>
    <t>PIMSH 16 Appropriate Antiemetic Therapy for High- and Moderate-Emetic-Risk Antineoplastic Agents in the Infusion Center</t>
  </si>
  <si>
    <t xml:space="preserve"> PIMSH 15 Antiemetic Therapy for Low- and Minimal-Emetic-Risk Antineoplastic Agents in the Infusion Center - Avoidance of Overuse   Inverse, HIGH</t>
  </si>
  <si>
    <t>PIMSH 10 Hepatitis B Serology Testing and Prophylactic Treatment Prior to Receiving Anti-CD20 Targeting Drugs HIGH</t>
  </si>
  <si>
    <t>PIMSH4 Patient Reported Pain Improvement  OUTCOME</t>
  </si>
  <si>
    <t>PIMSH 9 Supportive Care Drugs in Last 14 Days  Inverse, HIGH</t>
  </si>
  <si>
    <t>PIMSH 18: Resolution or Improvement of a Health-Related Social Need</t>
  </si>
  <si>
    <t>ACC MVP Improvement Activities</t>
  </si>
  <si>
    <t>IA_BE_4 Engagement of patients through implementation of improvements in patient portal</t>
  </si>
  <si>
    <t>IA_BE_6 Regularly Assess Patient Experience of Care and Follow Up on Findings</t>
  </si>
  <si>
    <t> IA_BE_15 Engagement of Patients, Family, and Caregivers in Developing a Plan of Care</t>
  </si>
  <si>
    <t>IA_BE_24 Financial Navigation Program</t>
  </si>
  <si>
    <t>IA_BMH_12 Promoting Clinician Well-Being</t>
  </si>
  <si>
    <t>IA_CC_1 Implementation of Use of Specialist Reports Back to Referring Clinician or Group to Close Referral Loop</t>
  </si>
  <si>
    <t>IA_CC_13 Practice Improvements to Align with OpenNotes Principles</t>
  </si>
  <si>
    <t>IA_CC_17 Patient Navigator Program</t>
  </si>
  <si>
    <t>IA_EPA_2 Use of telehealth services that expand practice access</t>
  </si>
  <si>
    <t>IA_MVP Practice-Wide Quality Improvement in MIPS Value Pathways</t>
  </si>
  <si>
    <t>IA_PCMH Electronic submission of Patient Centered Medical Home accreditation</t>
  </si>
  <si>
    <t>IA_PM_14 Implementation of methodologies for improvements in longitudinal care management for high risk patients</t>
  </si>
  <si>
    <t>IA_PM_15 Implementation of episodic care management practice improvements</t>
  </si>
  <si>
    <t>IA_PM_16 Implementation of medication management practice improvements</t>
  </si>
  <si>
    <t>IA_PM_21 Advance Care Planning</t>
  </si>
  <si>
    <t>IA_PSPA_13 Participation in Joint Commission Evaluation Initiative</t>
  </si>
  <si>
    <t>IA_PSPA_16 Use decision support—ideally platform-agnostic, interoperable clinical decision support (CDS) tools —and standardized treatment protocols to manage workflow on the care team to meet patient needs</t>
  </si>
  <si>
    <t>IA_PSPA_28 Completion of an Accredited Safety or Quality Improvement Program</t>
  </si>
  <si>
    <t xml:space="preserve">Promoting Interoperability--Exclusion granted by CMS </t>
  </si>
  <si>
    <t>PI: 0%</t>
  </si>
  <si>
    <t>Link to Practice Insights Quality Help Menu</t>
  </si>
  <si>
    <t>2025 MVP -- Advancing Cancer Care --Small practice or with Promoting Interoperability Exclusion Approved by CMS</t>
  </si>
  <si>
    <t>2025 Traditional MIPS--Small practice or with Promoting Interoperability Exclusion Approved by CMS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</si>
</sst>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1" x14ac:knownFonts="1">
    <font>
      <sz val="11"/>
      <color theme="1"/>
      <name val="Calibri"/>
      <family val="2"/>
      <scheme val="minor"/>
    </font>
    <font>
      <b/>
      <sz val="16"/>
      <color theme="0"/>
      <name val="Calibri"/>
      <family val="2"/>
      <scheme val="minor"/>
    </font>
    <font>
      <sz val="12"/>
      <color theme="1"/>
      <name val="Calibri"/>
      <family val="2"/>
      <scheme val="minor"/>
    </font>
    <font>
      <b/>
      <sz val="24"/>
      <color theme="0"/>
      <name val="Calibri"/>
      <family val="2"/>
      <scheme val="minor"/>
    </font>
    <font>
      <b/>
      <sz val="24"/>
      <color rgb="FFFF0000"/>
      <name val="Calibri"/>
      <family val="2"/>
      <scheme val="minor"/>
    </font>
    <font>
      <sz val="16"/>
      <color theme="1"/>
      <name val="Calibri"/>
      <family val="2"/>
      <scheme val="minor"/>
    </font>
    <font>
      <sz val="16"/>
      <color theme="0"/>
      <name val="Calibri"/>
      <family val="2"/>
      <scheme val="minor"/>
    </font>
    <font>
      <b/>
      <sz val="20"/>
      <color theme="0"/>
      <name val="Calibri"/>
      <family val="2"/>
      <scheme val="minor"/>
    </font>
    <font>
      <sz val="14"/>
      <color theme="1"/>
      <name val="Calibri"/>
      <family val="2"/>
      <scheme val="minor"/>
    </font>
    <font>
      <b/>
      <sz val="16"/>
      <color theme="1"/>
      <name val="Calibri"/>
      <family val="2"/>
      <scheme val="minor"/>
    </font>
    <font>
      <b/>
      <sz val="14"/>
      <color theme="1"/>
      <name val="Calibri"/>
      <family val="2"/>
      <scheme val="minor"/>
    </font>
    <font>
      <sz val="14"/>
      <color theme="0"/>
      <name val="Calibri"/>
      <family val="2"/>
      <scheme val="minor"/>
    </font>
    <font>
      <sz val="14"/>
      <name val="Calibri"/>
      <family val="2"/>
      <scheme val="minor"/>
    </font>
    <font>
      <sz val="16"/>
      <name val="Calibri"/>
      <family val="2"/>
      <scheme val="minor"/>
    </font>
    <font>
      <b/>
      <sz val="16"/>
      <name val="Calibri"/>
      <family val="2"/>
      <scheme val="minor"/>
    </font>
    <font>
      <b/>
      <sz val="14"/>
      <name val="Calibri"/>
      <family val="2"/>
      <scheme val="minor"/>
    </font>
    <font>
      <sz val="18"/>
      <name val="Calibri"/>
      <family val="2"/>
      <scheme val="minor"/>
    </font>
    <font>
      <b/>
      <sz val="18"/>
      <name val="Calibri"/>
      <family val="2"/>
      <scheme val="minor"/>
    </font>
    <font>
      <sz val="18"/>
      <color theme="0"/>
      <name val="Calibri"/>
      <family val="2"/>
      <scheme val="minor"/>
    </font>
    <font>
      <sz val="15"/>
      <name val="Calibri"/>
      <family val="2"/>
      <scheme val="minor"/>
    </font>
    <font>
      <b/>
      <sz val="15"/>
      <name val="Calibri"/>
      <family val="2"/>
      <scheme val="minor"/>
    </font>
    <font>
      <sz val="18"/>
      <color theme="1"/>
      <name val="Calibri"/>
      <family val="2"/>
      <scheme val="minor"/>
    </font>
    <font>
      <b/>
      <sz val="36"/>
      <color theme="1"/>
      <name val="Calibri"/>
      <family val="2"/>
      <scheme val="minor"/>
    </font>
    <font>
      <sz val="18"/>
      <color theme="4" tint="-0.249977111117893"/>
      <name val="Calibri"/>
      <family val="2"/>
      <scheme val="minor"/>
    </font>
    <font>
      <sz val="20"/>
      <name val="Calibri"/>
      <family val="2"/>
      <scheme val="minor"/>
    </font>
    <font>
      <b/>
      <sz val="20"/>
      <name val="Calibri"/>
      <family val="2"/>
      <scheme val="minor"/>
    </font>
    <font>
      <sz val="19"/>
      <name val="Calibri"/>
      <family val="2"/>
      <scheme val="minor"/>
    </font>
    <font>
      <b/>
      <sz val="19"/>
      <name val="Calibri"/>
      <family val="2"/>
      <scheme val="minor"/>
    </font>
    <font>
      <b/>
      <sz val="19"/>
      <color theme="4" tint="-0.249977111117893"/>
      <name val="Calibri"/>
      <family val="2"/>
      <scheme val="minor"/>
    </font>
    <font>
      <b/>
      <sz val="20"/>
      <color theme="4" tint="-0.249977111117893"/>
      <name val="Calibri"/>
      <family val="2"/>
      <scheme val="minor"/>
    </font>
    <font>
      <b/>
      <sz val="18"/>
      <color theme="1"/>
      <name val="Calibri"/>
      <family val="2"/>
      <scheme val="minor"/>
    </font>
    <font>
      <b/>
      <sz val="20"/>
      <color theme="1"/>
      <name val="Calibri"/>
      <family val="2"/>
      <scheme val="minor"/>
    </font>
    <font>
      <b/>
      <sz val="28"/>
      <color theme="0"/>
      <name val="Calibri"/>
      <family val="2"/>
      <scheme val="minor"/>
    </font>
    <font>
      <b/>
      <sz val="28"/>
      <color rgb="FFFF0000"/>
      <name val="Calibri"/>
      <family val="2"/>
      <scheme val="minor"/>
    </font>
    <font>
      <sz val="18"/>
      <color rgb="FF333333"/>
      <name val="Arial"/>
      <family val="2"/>
    </font>
    <font>
      <b/>
      <sz val="24"/>
      <color theme="5"/>
      <name val="Calibri"/>
      <family val="2"/>
      <scheme val="minor"/>
    </font>
    <font>
      <b/>
      <sz val="28"/>
      <color theme="5"/>
      <name val="Calibri"/>
      <family val="2"/>
      <scheme val="minor"/>
    </font>
    <font>
      <b/>
      <u/>
      <sz val="18"/>
      <name val="Calibri"/>
      <family val="2"/>
      <scheme val="minor"/>
    </font>
    <font>
      <b/>
      <sz val="24"/>
      <color theme="1"/>
      <name val="Calibri"/>
      <family val="2"/>
      <scheme val="minor"/>
    </font>
    <font>
      <b/>
      <u/>
      <sz val="26"/>
      <color theme="0"/>
      <name val="Calibri"/>
      <family val="2"/>
      <scheme val="minor"/>
    </font>
    <font>
      <b/>
      <u/>
      <sz val="24"/>
      <color theme="0"/>
      <name val="Calibri"/>
      <family val="2"/>
      <scheme val="minor"/>
    </font>
    <font>
      <u/>
      <sz val="11"/>
      <color theme="10"/>
      <name val="Calibri"/>
      <family val="2"/>
      <scheme val="minor"/>
    </font>
    <font>
      <u/>
      <sz val="14"/>
      <color theme="0"/>
      <name val="Calibri"/>
      <family val="2"/>
      <scheme val="minor"/>
    </font>
    <font>
      <b/>
      <u/>
      <sz val="16"/>
      <color theme="1"/>
      <name val="Calibri"/>
      <family val="2"/>
      <scheme val="minor"/>
    </font>
    <font>
      <b/>
      <u/>
      <sz val="16"/>
      <color theme="4" tint="-0.499984740745262"/>
      <name val="Calibri"/>
      <family val="2"/>
      <scheme val="minor"/>
    </font>
    <font>
      <b/>
      <sz val="24"/>
      <color rgb="FF44546A"/>
      <name val="Calibri"/>
      <family val="2"/>
      <scheme val="minor"/>
    </font>
    <font>
      <sz val="18"/>
      <color rgb="FF44546A"/>
      <name val="Calibri"/>
      <family val="2"/>
      <scheme val="minor"/>
    </font>
    <font>
      <b/>
      <sz val="32"/>
      <color theme="1"/>
      <name val="Calibri"/>
      <family val="2"/>
      <scheme val="minor"/>
    </font>
    <font>
      <sz val="11"/>
      <name val="Calibri"/>
      <family val="2"/>
      <scheme val="minor"/>
    </font>
    <font>
      <sz val="11"/>
      <color rgb="FF000000"/>
      <name val="Calibri"/>
      <family val="2"/>
      <scheme val="minor"/>
    </font>
    <font>
      <i/>
      <sz val="16"/>
      <color theme="0"/>
      <name val="Calibri"/>
      <family val="2"/>
      <scheme val="minor"/>
    </font>
    <font>
      <sz val="12"/>
      <name val="Calibri"/>
      <family val="2"/>
      <scheme val="minor"/>
    </font>
    <font>
      <b/>
      <sz val="20"/>
      <color theme="4"/>
      <name val="Calibri"/>
      <family val="2"/>
      <scheme val="minor"/>
    </font>
    <font>
      <b/>
      <sz val="12"/>
      <color theme="1"/>
      <name val="Calibri"/>
      <family val="2"/>
      <scheme val="minor"/>
    </font>
    <font>
      <b/>
      <sz val="11"/>
      <color rgb="FF1E4E79"/>
      <name val="Calibri"/>
      <family val="2"/>
      <scheme val="minor"/>
    </font>
    <font>
      <sz val="11"/>
      <color rgb="FFED7D31"/>
      <name val="Calibri"/>
      <family val="2"/>
      <scheme val="minor"/>
    </font>
    <font>
      <sz val="11"/>
      <color rgb="FF2E75B5"/>
      <name val="Calibri"/>
      <family val="2"/>
      <scheme val="minor"/>
    </font>
    <font>
      <sz val="11"/>
      <color rgb="FF0070C0"/>
      <name val="Calibri"/>
      <family val="2"/>
      <scheme val="minor"/>
    </font>
    <font>
      <sz val="12"/>
      <color rgb="FF333333"/>
      <name val="Arial"/>
      <family val="2"/>
    </font>
    <font>
      <b/>
      <u/>
      <sz val="11"/>
      <color theme="10"/>
      <name val="Calibri"/>
      <family val="2"/>
      <scheme val="minor"/>
    </font>
    <font>
      <b/>
      <sz val="18"/>
      <color theme="0"/>
      <name val="Calibri"/>
      <family val="2"/>
      <scheme val="minor"/>
    </font>
    <font>
      <sz val="22"/>
      <name val="Calibri"/>
      <family val="2"/>
      <scheme val="minor"/>
    </font>
    <font>
      <b/>
      <sz val="22"/>
      <name val="Calibri"/>
      <family val="2"/>
      <scheme val="minor"/>
    </font>
    <font>
      <b/>
      <sz val="22"/>
      <color theme="0"/>
      <name val="Calibri"/>
      <family val="2"/>
      <scheme val="minor"/>
    </font>
    <font>
      <sz val="22"/>
      <color theme="1"/>
      <name val="Calibri"/>
      <family val="2"/>
      <scheme val="minor"/>
    </font>
    <font>
      <b/>
      <u/>
      <sz val="22"/>
      <color theme="0"/>
      <name val="Calibri"/>
      <family val="2"/>
      <scheme val="minor"/>
    </font>
    <font>
      <b/>
      <sz val="18"/>
      <color theme="4" tint="-0.249977111117893"/>
      <name val="Calibri"/>
      <family val="2"/>
      <scheme val="minor"/>
    </font>
    <font>
      <b/>
      <sz val="18"/>
      <color theme="4"/>
      <name val="Calibri"/>
      <family val="2"/>
      <scheme val="minor"/>
    </font>
    <font>
      <u/>
      <sz val="16"/>
      <color theme="0"/>
      <name val="Calibri"/>
      <family val="2"/>
      <scheme val="minor"/>
    </font>
    <font>
      <u/>
      <sz val="18"/>
      <color theme="0"/>
      <name val="Calibri"/>
      <family val="2"/>
      <scheme val="minor"/>
    </font>
    <font>
      <b/>
      <u/>
      <sz val="16"/>
      <color theme="0"/>
      <name val="Calibri"/>
      <family val="2"/>
      <scheme val="minor"/>
    </font>
    <font>
      <b/>
      <sz val="16"/>
      <color rgb="FF3F3B2D"/>
      <name val="Calibri"/>
      <family val="2"/>
      <scheme val="minor"/>
    </font>
    <font>
      <i/>
      <sz val="18"/>
      <name val="Calibri"/>
      <family val="2"/>
      <scheme val="minor"/>
    </font>
    <font>
      <b/>
      <u/>
      <sz val="20"/>
      <name val="Calibri"/>
      <family val="2"/>
      <scheme val="minor"/>
    </font>
    <font>
      <b/>
      <u/>
      <sz val="19"/>
      <name val="Calibri"/>
      <family val="2"/>
      <scheme val="minor"/>
    </font>
    <font>
      <sz val="16"/>
      <color rgb="FF44546A"/>
      <name val="Calibri"/>
      <family val="2"/>
      <scheme val="minor"/>
    </font>
    <font>
      <u/>
      <sz val="16"/>
      <color theme="10"/>
      <name val="Calibri"/>
      <family val="2"/>
      <scheme val="minor"/>
    </font>
    <font>
      <u/>
      <sz val="18"/>
      <color theme="10"/>
      <name val="Calibri"/>
      <family val="2"/>
      <scheme val="minor"/>
    </font>
    <font>
      <b/>
      <sz val="11"/>
      <color theme="1"/>
      <name val="Calibri"/>
      <family val="2"/>
      <scheme val="minor"/>
    </font>
    <font>
      <b/>
      <sz val="11"/>
      <color rgb="FF333333"/>
      <name val="Arial"/>
      <family val="2"/>
    </font>
    <font>
      <sz val="10"/>
      <color rgb="FF333333"/>
      <name val="Arial"/>
      <family val="2"/>
    </font>
  </fonts>
  <fills count="20">
    <fill>
      <patternFill patternType="none"/>
    </fill>
    <fill>
      <patternFill patternType="gray125"/>
    </fill>
    <fill>
      <patternFill patternType="solid">
        <fgColor rgb="FFFFC000"/>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7"/>
        <bgColor indexed="64"/>
      </patternFill>
    </fill>
    <fill>
      <patternFill patternType="solid">
        <fgColor theme="9"/>
        <bgColor indexed="64"/>
      </patternFill>
    </fill>
    <fill>
      <patternFill patternType="solid">
        <fgColor theme="2" tint="-9.9978637043366805E-2"/>
        <bgColor indexed="64"/>
      </patternFill>
    </fill>
    <fill>
      <patternFill patternType="solid">
        <fgColor theme="5"/>
        <bgColor indexed="64"/>
      </patternFill>
    </fill>
    <fill>
      <patternFill patternType="solid">
        <fgColor rgb="FF435369"/>
        <bgColor indexed="64"/>
      </patternFill>
    </fill>
    <fill>
      <patternFill patternType="solid">
        <fgColor theme="9" tint="0.39997558519241921"/>
        <bgColor indexed="64"/>
      </patternFill>
    </fill>
    <fill>
      <patternFill patternType="solid">
        <fgColor rgb="FFFFFFFF"/>
        <bgColor indexed="64"/>
      </patternFill>
    </fill>
    <fill>
      <patternFill patternType="solid">
        <fgColor theme="5" tint="0.59999389629810485"/>
        <bgColor indexed="64"/>
      </patternFill>
    </fill>
    <fill>
      <patternFill patternType="solid">
        <fgColor theme="4"/>
        <bgColor indexed="64"/>
      </patternFill>
    </fill>
    <fill>
      <patternFill patternType="solid">
        <fgColor rgb="FFFFD54F"/>
        <bgColor indexed="64"/>
      </patternFill>
    </fill>
  </fills>
  <borders count="124">
    <border>
      <left/>
      <right/>
      <top/>
      <bottom/>
      <diagonal/>
    </border>
    <border>
      <left style="medium">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ck">
        <color indexed="64"/>
      </bottom>
      <diagonal/>
    </border>
    <border>
      <left/>
      <right/>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bottom style="medium">
        <color indexed="64"/>
      </bottom>
      <diagonal/>
    </border>
    <border>
      <left/>
      <right style="medium">
        <color theme="9"/>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medium">
        <color theme="9"/>
      </right>
      <top style="medium">
        <color theme="9"/>
      </top>
      <bottom style="medium">
        <color theme="9"/>
      </bottom>
      <diagonal/>
    </border>
    <border>
      <left style="thin">
        <color auto="1"/>
      </left>
      <right style="thin">
        <color auto="1"/>
      </right>
      <top style="thin">
        <color auto="1"/>
      </top>
      <bottom/>
      <diagonal/>
    </border>
    <border>
      <left style="thin">
        <color indexed="64"/>
      </left>
      <right/>
      <top/>
      <bottom/>
      <diagonal/>
    </border>
    <border>
      <left style="medium">
        <color theme="8" tint="-0.24994659260841701"/>
      </left>
      <right style="medium">
        <color theme="8" tint="-0.24994659260841701"/>
      </right>
      <top style="medium">
        <color theme="8" tint="-0.24994659260841701"/>
      </top>
      <bottom style="medium">
        <color theme="8" tint="-0.24994659260841701"/>
      </bottom>
      <diagonal/>
    </border>
    <border>
      <left style="medium">
        <color theme="8" tint="-0.24994659260841701"/>
      </left>
      <right/>
      <top style="medium">
        <color theme="8" tint="-0.24994659260841701"/>
      </top>
      <bottom style="medium">
        <color theme="8" tint="-0.24994659260841701"/>
      </bottom>
      <diagonal/>
    </border>
    <border>
      <left/>
      <right style="medium">
        <color theme="8" tint="-0.24994659260841701"/>
      </right>
      <top style="medium">
        <color theme="8" tint="-0.24994659260841701"/>
      </top>
      <bottom style="medium">
        <color theme="8" tint="-0.24994659260841701"/>
      </bottom>
      <diagonal/>
    </border>
    <border>
      <left/>
      <right/>
      <top style="medium">
        <color theme="8" tint="-0.24994659260841701"/>
      </top>
      <bottom style="medium">
        <color theme="8" tint="-0.24994659260841701"/>
      </bottom>
      <diagonal/>
    </border>
    <border>
      <left/>
      <right/>
      <top style="medium">
        <color theme="8" tint="-0.24994659260841701"/>
      </top>
      <bottom/>
      <diagonal/>
    </border>
    <border>
      <left/>
      <right style="medium">
        <color theme="9"/>
      </right>
      <top style="medium">
        <color theme="8" tint="-0.24994659260841701"/>
      </top>
      <bottom/>
      <diagonal/>
    </border>
    <border>
      <left/>
      <right/>
      <top style="thick">
        <color auto="1"/>
      </top>
      <bottom/>
      <diagonal/>
    </border>
    <border>
      <left style="thick">
        <color auto="1"/>
      </left>
      <right/>
      <top style="medium">
        <color theme="8" tint="-0.24994659260841701"/>
      </top>
      <bottom style="medium">
        <color theme="8" tint="-0.24994659260841701"/>
      </bottom>
      <diagonal/>
    </border>
    <border>
      <left style="medium">
        <color theme="9"/>
      </left>
      <right style="medium">
        <color auto="1"/>
      </right>
      <top style="medium">
        <color theme="9"/>
      </top>
      <bottom style="medium">
        <color auto="1"/>
      </bottom>
      <diagonal/>
    </border>
    <border>
      <left style="medium">
        <color theme="9"/>
      </left>
      <right style="medium">
        <color auto="1"/>
      </right>
      <top style="medium">
        <color theme="9"/>
      </top>
      <bottom style="medium">
        <color theme="9"/>
      </bottom>
      <diagonal/>
    </border>
    <border>
      <left style="medium">
        <color auto="1"/>
      </left>
      <right/>
      <top style="medium">
        <color theme="8" tint="-0.24994659260841701"/>
      </top>
      <bottom/>
      <diagonal/>
    </border>
    <border>
      <left/>
      <right style="medium">
        <color theme="9"/>
      </right>
      <top/>
      <bottom style="medium">
        <color auto="1"/>
      </bottom>
      <diagonal/>
    </border>
    <border>
      <left style="medium">
        <color auto="1"/>
      </left>
      <right/>
      <top style="medium">
        <color auto="1"/>
      </top>
      <bottom style="medium">
        <color theme="8" tint="-0.24994659260841701"/>
      </bottom>
      <diagonal/>
    </border>
    <border>
      <left/>
      <right/>
      <top style="medium">
        <color auto="1"/>
      </top>
      <bottom style="medium">
        <color theme="8" tint="-0.24994659260841701"/>
      </bottom>
      <diagonal/>
    </border>
    <border>
      <left/>
      <right style="medium">
        <color auto="1"/>
      </right>
      <top style="medium">
        <color auto="1"/>
      </top>
      <bottom style="medium">
        <color theme="8" tint="-0.24994659260841701"/>
      </bottom>
      <diagonal/>
    </border>
    <border>
      <left style="thick">
        <color indexed="64"/>
      </left>
      <right style="medium">
        <color theme="8" tint="-0.24994659260841701"/>
      </right>
      <top/>
      <bottom/>
      <diagonal/>
    </border>
    <border>
      <left style="thick">
        <color auto="1"/>
      </left>
      <right/>
      <top/>
      <bottom/>
      <diagonal/>
    </border>
    <border>
      <left style="thick">
        <color auto="1"/>
      </left>
      <right/>
      <top/>
      <bottom style="thick">
        <color auto="1"/>
      </bottom>
      <diagonal/>
    </border>
    <border>
      <left/>
      <right/>
      <top/>
      <bottom style="thick">
        <color auto="1"/>
      </bottom>
      <diagonal/>
    </border>
    <border>
      <left/>
      <right style="medium">
        <color theme="9"/>
      </right>
      <top/>
      <bottom style="thick">
        <color auto="1"/>
      </bottom>
      <diagonal/>
    </border>
    <border>
      <left style="thick">
        <color indexed="64"/>
      </left>
      <right style="medium">
        <color theme="8" tint="-0.24994659260841701"/>
      </right>
      <top style="thick">
        <color indexed="64"/>
      </top>
      <bottom/>
      <diagonal/>
    </border>
    <border>
      <left/>
      <right style="thin">
        <color indexed="64"/>
      </right>
      <top style="thin">
        <color indexed="64"/>
      </top>
      <bottom style="thick">
        <color indexed="64"/>
      </bottom>
      <diagonal/>
    </border>
    <border>
      <left style="thin">
        <color indexed="64"/>
      </left>
      <right style="medium">
        <color indexed="64"/>
      </right>
      <top/>
      <bottom style="thick">
        <color indexed="64"/>
      </bottom>
      <diagonal/>
    </border>
    <border>
      <left style="thin">
        <color indexed="64"/>
      </left>
      <right/>
      <top/>
      <bottom style="thick">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style="medium">
        <color indexed="64"/>
      </right>
      <top style="thick">
        <color auto="1"/>
      </top>
      <bottom style="medium">
        <color indexed="64"/>
      </bottom>
      <diagonal/>
    </border>
    <border>
      <left/>
      <right style="medium">
        <color theme="8" tint="-0.24994659260841701"/>
      </right>
      <top/>
      <bottom/>
      <diagonal/>
    </border>
    <border>
      <left style="medium">
        <color theme="8" tint="-0.24994659260841701"/>
      </left>
      <right/>
      <top style="medium">
        <color theme="8" tint="-0.24994659260841701"/>
      </top>
      <bottom/>
      <diagonal/>
    </border>
    <border>
      <left/>
      <right style="medium">
        <color theme="8" tint="-0.24994659260841701"/>
      </right>
      <top style="medium">
        <color theme="8" tint="-0.24994659260841701"/>
      </top>
      <bottom/>
      <diagonal/>
    </border>
    <border>
      <left/>
      <right/>
      <top style="thick">
        <color auto="1"/>
      </top>
      <bottom style="thin">
        <color auto="1"/>
      </bottom>
      <diagonal/>
    </border>
    <border>
      <left/>
      <right style="thick">
        <color auto="1"/>
      </right>
      <top style="thick">
        <color auto="1"/>
      </top>
      <bottom style="thin">
        <color auto="1"/>
      </bottom>
      <diagonal/>
    </border>
    <border>
      <left/>
      <right style="thick">
        <color auto="1"/>
      </right>
      <top style="thin">
        <color auto="1"/>
      </top>
      <bottom style="thin">
        <color auto="1"/>
      </bottom>
      <diagonal/>
    </border>
    <border>
      <left style="thick">
        <color auto="1"/>
      </left>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medium">
        <color theme="8" tint="-0.24994659260841701"/>
      </left>
      <right style="medium">
        <color theme="8" tint="-0.24994659260841701"/>
      </right>
      <top/>
      <bottom style="medium">
        <color theme="8" tint="-0.24994659260841701"/>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theme="8" tint="-0.24994659260841701"/>
      </left>
      <right style="thick">
        <color auto="1"/>
      </right>
      <top style="medium">
        <color theme="8" tint="-0.24994659260841701"/>
      </top>
      <bottom style="medium">
        <color theme="8" tint="-0.24994659260841701"/>
      </bottom>
      <diagonal/>
    </border>
    <border>
      <left style="medium">
        <color theme="8" tint="-0.24994659260841701"/>
      </left>
      <right style="thick">
        <color auto="1"/>
      </right>
      <top style="medium">
        <color theme="8" tint="-0.24994659260841701"/>
      </top>
      <bottom style="thick">
        <color auto="1"/>
      </bottom>
      <diagonal/>
    </border>
    <border>
      <left style="thin">
        <color auto="1"/>
      </left>
      <right style="thick">
        <color auto="1"/>
      </right>
      <top style="thick">
        <color auto="1"/>
      </top>
      <bottom style="medium">
        <color theme="8" tint="-0.24994659260841701"/>
      </bottom>
      <diagonal/>
    </border>
    <border>
      <left style="thick">
        <color auto="1"/>
      </left>
      <right/>
      <top style="thick">
        <color auto="1"/>
      </top>
      <bottom style="medium">
        <color theme="8" tint="-0.24994659260841701"/>
      </bottom>
      <diagonal/>
    </border>
    <border>
      <left style="medium">
        <color indexed="64"/>
      </left>
      <right style="medium">
        <color indexed="64"/>
      </right>
      <top style="thick">
        <color auto="1"/>
      </top>
      <bottom/>
      <diagonal/>
    </border>
    <border>
      <left style="medium">
        <color indexed="64"/>
      </left>
      <right style="medium">
        <color theme="8" tint="-0.24994659260841701"/>
      </right>
      <top style="medium">
        <color indexed="64"/>
      </top>
      <bottom/>
      <diagonal/>
    </border>
    <border>
      <left style="medium">
        <color indexed="64"/>
      </left>
      <right style="medium">
        <color theme="8" tint="-0.24994659260841701"/>
      </right>
      <top/>
      <bottom/>
      <diagonal/>
    </border>
    <border>
      <left style="medium">
        <color indexed="64"/>
      </left>
      <right style="medium">
        <color theme="8" tint="-0.24994659260841701"/>
      </right>
      <top/>
      <bottom style="medium">
        <color indexed="64"/>
      </bottom>
      <diagonal/>
    </border>
    <border>
      <left/>
      <right style="medium">
        <color auto="1"/>
      </right>
      <top style="medium">
        <color theme="8" tint="-0.24994659260841701"/>
      </top>
      <bottom style="medium">
        <color theme="9"/>
      </bottom>
      <diagonal/>
    </border>
    <border>
      <left style="medium">
        <color theme="8" tint="-0.24994659260841701"/>
      </left>
      <right style="medium">
        <color auto="1"/>
      </right>
      <top style="medium">
        <color theme="8" tint="-0.24994659260841701"/>
      </top>
      <bottom style="medium">
        <color theme="8" tint="-0.24994659260841701"/>
      </bottom>
      <diagonal/>
    </border>
    <border>
      <left style="medium">
        <color theme="8" tint="-0.24994659260841701"/>
      </left>
      <right style="thin">
        <color indexed="64"/>
      </right>
      <top style="medium">
        <color theme="8" tint="-0.24994659260841701"/>
      </top>
      <bottom style="medium">
        <color auto="1"/>
      </bottom>
      <diagonal/>
    </border>
    <border>
      <left style="medium">
        <color theme="8" tint="-0.24994659260841701"/>
      </left>
      <right/>
      <top style="medium">
        <color theme="8" tint="-0.24994659260841701"/>
      </top>
      <bottom style="medium">
        <color auto="1"/>
      </bottom>
      <diagonal/>
    </border>
    <border>
      <left/>
      <right style="medium">
        <color theme="8" tint="-0.24994659260841701"/>
      </right>
      <top style="medium">
        <color theme="8" tint="-0.24994659260841701"/>
      </top>
      <bottom style="medium">
        <color auto="1"/>
      </bottom>
      <diagonal/>
    </border>
    <border>
      <left style="medium">
        <color theme="8" tint="-0.24994659260841701"/>
      </left>
      <right/>
      <top style="medium">
        <color indexed="64"/>
      </top>
      <bottom style="medium">
        <color theme="8" tint="-0.24994659260841701"/>
      </bottom>
      <diagonal/>
    </border>
    <border>
      <left/>
      <right style="medium">
        <color theme="8" tint="-0.24994659260841701"/>
      </right>
      <top style="medium">
        <color indexed="64"/>
      </top>
      <bottom style="medium">
        <color theme="8" tint="-0.24994659260841701"/>
      </bottom>
      <diagonal/>
    </border>
    <border>
      <left/>
      <right style="medium">
        <color auto="1"/>
      </right>
      <top style="medium">
        <color theme="9"/>
      </top>
      <bottom style="medium">
        <color theme="9"/>
      </bottom>
      <diagonal/>
    </border>
    <border>
      <left/>
      <right style="medium">
        <color auto="1"/>
      </right>
      <top style="medium">
        <color theme="9"/>
      </top>
      <bottom style="medium">
        <color auto="1"/>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theme="8" tint="-0.24994659260841701"/>
      </right>
      <top/>
      <bottom style="thin">
        <color indexed="64"/>
      </bottom>
      <diagonal/>
    </border>
    <border>
      <left/>
      <right style="medium">
        <color indexed="64"/>
      </right>
      <top/>
      <bottom style="thick">
        <color indexed="64"/>
      </bottom>
      <diagonal/>
    </border>
    <border>
      <left style="medium">
        <color theme="8" tint="-0.24994659260841701"/>
      </left>
      <right style="medium">
        <color theme="8" tint="-0.24994659260841701"/>
      </right>
      <top style="medium">
        <color theme="8" tint="-0.24994659260841701"/>
      </top>
      <bottom/>
      <diagonal/>
    </border>
    <border>
      <left style="medium">
        <color theme="8" tint="-0.24994659260841701"/>
      </left>
      <right/>
      <top/>
      <bottom/>
      <diagonal/>
    </border>
    <border>
      <left/>
      <right/>
      <top style="thick">
        <color auto="1"/>
      </top>
      <bottom style="medium">
        <color theme="8" tint="-0.24994659260841701"/>
      </bottom>
      <diagonal/>
    </border>
    <border>
      <left/>
      <right style="thin">
        <color auto="1"/>
      </right>
      <top style="thick">
        <color auto="1"/>
      </top>
      <bottom style="medium">
        <color theme="8" tint="-0.24994659260841701"/>
      </bottom>
      <diagonal/>
    </border>
    <border>
      <left style="medium">
        <color rgb="FFA3A3A3"/>
      </left>
      <right style="medium">
        <color rgb="FFA3A3A3"/>
      </right>
      <top style="medium">
        <color rgb="FFA3A3A3"/>
      </top>
      <bottom style="medium">
        <color rgb="FFA3A3A3"/>
      </bottom>
      <diagonal/>
    </border>
    <border>
      <left style="medium">
        <color auto="1"/>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ck">
        <color theme="5"/>
      </left>
      <right/>
      <top style="thick">
        <color theme="5"/>
      </top>
      <bottom style="thick">
        <color theme="5"/>
      </bottom>
      <diagonal/>
    </border>
    <border>
      <left/>
      <right/>
      <top style="thick">
        <color theme="5"/>
      </top>
      <bottom style="thick">
        <color theme="5"/>
      </bottom>
      <diagonal/>
    </border>
    <border>
      <left/>
      <right style="thick">
        <color theme="5"/>
      </right>
      <top style="thick">
        <color theme="5"/>
      </top>
      <bottom style="thick">
        <color theme="5"/>
      </bottom>
      <diagonal/>
    </border>
    <border>
      <left style="thin">
        <color indexed="64"/>
      </left>
      <right/>
      <top/>
      <bottom style="thick">
        <color theme="5"/>
      </bottom>
      <diagonal/>
    </border>
    <border>
      <left/>
      <right/>
      <top/>
      <bottom style="thick">
        <color theme="5"/>
      </bottom>
      <diagonal/>
    </border>
    <border>
      <left/>
      <right style="thin">
        <color indexed="64"/>
      </right>
      <top/>
      <bottom style="thick">
        <color theme="5"/>
      </bottom>
      <diagonal/>
    </border>
    <border>
      <left/>
      <right style="medium">
        <color indexed="64"/>
      </right>
      <top/>
      <bottom style="medium">
        <color theme="9"/>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s>
  <cellStyleXfs count="2">
    <xf numFmtId="0" fontId="0" fillId="0" borderId="0"/>
    <xf numFmtId="0" fontId="41" fillId="0" borderId="0" applyNumberFormat="0" applyFill="0" applyBorder="0" applyAlignment="0" applyProtection="0"/>
  </cellStyleXfs>
  <cellXfs count="490">
    <xf numFmtId="0" fontId="0" fillId="0" borderId="0" xfId="0"/>
    <xf numFmtId="0" fontId="3" fillId="3" borderId="0" xfId="0" applyFont="1" applyFill="1" applyAlignment="1">
      <alignment horizontal="center"/>
    </xf>
    <xf numFmtId="0" fontId="5" fillId="3" borderId="0" xfId="0" applyFont="1" applyFill="1"/>
    <xf numFmtId="1" fontId="5" fillId="6" borderId="9" xfId="0" applyNumberFormat="1" applyFont="1" applyFill="1" applyBorder="1" applyAlignment="1" applyProtection="1">
      <alignment horizontal="center" vertical="center" wrapText="1"/>
      <protection locked="0"/>
    </xf>
    <xf numFmtId="2" fontId="5" fillId="7" borderId="13" xfId="0" applyNumberFormat="1" applyFont="1" applyFill="1" applyBorder="1" applyAlignment="1">
      <alignment horizontal="center" vertical="center"/>
    </xf>
    <xf numFmtId="9" fontId="5" fillId="0" borderId="12" xfId="0" applyNumberFormat="1" applyFont="1" applyBorder="1" applyAlignment="1">
      <alignment horizontal="center" vertical="center"/>
    </xf>
    <xf numFmtId="9" fontId="5" fillId="0" borderId="12" xfId="0" applyNumberFormat="1" applyFont="1" applyBorder="1" applyAlignment="1">
      <alignment horizontal="center" vertical="center" wrapText="1"/>
    </xf>
    <xf numFmtId="9" fontId="5" fillId="0" borderId="15" xfId="0" applyNumberFormat="1" applyFont="1" applyBorder="1" applyAlignment="1">
      <alignment horizontal="center" vertical="center"/>
    </xf>
    <xf numFmtId="0" fontId="7" fillId="3" borderId="0" xfId="0" applyFont="1" applyFill="1" applyAlignment="1">
      <alignment horizontal="center"/>
    </xf>
    <xf numFmtId="0" fontId="7" fillId="3" borderId="0" xfId="0" applyFont="1" applyFill="1"/>
    <xf numFmtId="0" fontId="5" fillId="0" borderId="13" xfId="0" applyFont="1" applyBorder="1" applyAlignment="1">
      <alignment horizontal="center" vertical="center"/>
    </xf>
    <xf numFmtId="0" fontId="8" fillId="0" borderId="0" xfId="0" applyFont="1"/>
    <xf numFmtId="0" fontId="6" fillId="3" borderId="0" xfId="0" applyFont="1" applyFill="1" applyAlignment="1">
      <alignment horizontal="center" vertical="center"/>
    </xf>
    <xf numFmtId="0" fontId="5" fillId="3" borderId="24" xfId="0" applyFont="1" applyFill="1" applyBorder="1"/>
    <xf numFmtId="0" fontId="6" fillId="3" borderId="23" xfId="0" applyFont="1" applyFill="1" applyBorder="1" applyAlignment="1">
      <alignment horizontal="center" vertical="center"/>
    </xf>
    <xf numFmtId="0" fontId="6" fillId="3" borderId="26" xfId="0" applyFont="1" applyFill="1" applyBorder="1" applyAlignment="1">
      <alignment horizontal="center" vertical="center"/>
    </xf>
    <xf numFmtId="9" fontId="5" fillId="0" borderId="0" xfId="0" applyNumberFormat="1" applyFont="1" applyAlignment="1">
      <alignment horizontal="center" vertical="center"/>
    </xf>
    <xf numFmtId="0" fontId="1" fillId="3" borderId="0" xfId="0" applyFont="1" applyFill="1" applyAlignment="1">
      <alignment vertical="top" wrapText="1"/>
    </xf>
    <xf numFmtId="0" fontId="7" fillId="3" borderId="19" xfId="0" applyFont="1" applyFill="1" applyBorder="1" applyAlignment="1">
      <alignment horizontal="center"/>
    </xf>
    <xf numFmtId="1" fontId="5" fillId="9" borderId="37" xfId="0" applyNumberFormat="1" applyFont="1" applyFill="1" applyBorder="1" applyAlignment="1" applyProtection="1">
      <alignment horizontal="center" vertical="center"/>
      <protection locked="0"/>
    </xf>
    <xf numFmtId="0" fontId="5" fillId="9" borderId="37" xfId="0" applyFont="1" applyFill="1" applyBorder="1" applyAlignment="1" applyProtection="1">
      <alignment horizontal="center" vertical="center"/>
      <protection locked="0"/>
    </xf>
    <xf numFmtId="1" fontId="5" fillId="9" borderId="38" xfId="0" applyNumberFormat="1" applyFont="1" applyFill="1" applyBorder="1" applyAlignment="1" applyProtection="1">
      <alignment horizontal="center" vertical="center"/>
      <protection locked="0"/>
    </xf>
    <xf numFmtId="0" fontId="9" fillId="0" borderId="50" xfId="0" applyFont="1" applyBorder="1"/>
    <xf numFmtId="0" fontId="9" fillId="0" borderId="51" xfId="0" applyFont="1" applyBorder="1"/>
    <xf numFmtId="0" fontId="10" fillId="0" borderId="51" xfId="0" applyFont="1" applyBorder="1"/>
    <xf numFmtId="0" fontId="8" fillId="4" borderId="52" xfId="0" applyFont="1" applyFill="1" applyBorder="1"/>
    <xf numFmtId="0" fontId="8" fillId="4" borderId="52" xfId="0" applyFont="1" applyFill="1" applyBorder="1" applyAlignment="1">
      <alignment wrapText="1"/>
    </xf>
    <xf numFmtId="0" fontId="8" fillId="4" borderId="57" xfId="0" applyFont="1" applyFill="1" applyBorder="1"/>
    <xf numFmtId="164" fontId="5" fillId="7" borderId="17" xfId="0" applyNumberFormat="1" applyFont="1" applyFill="1" applyBorder="1" applyAlignment="1">
      <alignment horizontal="right"/>
    </xf>
    <xf numFmtId="0" fontId="5" fillId="0" borderId="17" xfId="0" applyFont="1" applyBorder="1"/>
    <xf numFmtId="0" fontId="9" fillId="4" borderId="64" xfId="0" applyFont="1" applyFill="1" applyBorder="1" applyAlignment="1">
      <alignment horizontal="center" vertical="center" wrapText="1"/>
    </xf>
    <xf numFmtId="0" fontId="9" fillId="4" borderId="43" xfId="0" applyFont="1" applyFill="1" applyBorder="1" applyAlignment="1">
      <alignment horizontal="center" vertical="center" wrapText="1"/>
    </xf>
    <xf numFmtId="0" fontId="8" fillId="5" borderId="46" xfId="0" applyFont="1" applyFill="1" applyBorder="1" applyAlignment="1">
      <alignment horizontal="center"/>
    </xf>
    <xf numFmtId="0" fontId="10" fillId="5" borderId="45" xfId="0" applyFont="1" applyFill="1" applyBorder="1" applyAlignment="1">
      <alignment horizontal="center"/>
    </xf>
    <xf numFmtId="1" fontId="5" fillId="6" borderId="8" xfId="0" applyNumberFormat="1" applyFont="1" applyFill="1" applyBorder="1" applyAlignment="1">
      <alignment horizontal="center" vertical="center" wrapText="1"/>
    </xf>
    <xf numFmtId="1" fontId="5" fillId="6" borderId="6" xfId="0" applyNumberFormat="1" applyFont="1" applyFill="1" applyBorder="1" applyAlignment="1">
      <alignment horizontal="center" vertical="center" wrapText="1"/>
    </xf>
    <xf numFmtId="1" fontId="5" fillId="6" borderId="10" xfId="0" applyNumberFormat="1" applyFont="1" applyFill="1" applyBorder="1" applyAlignment="1">
      <alignment horizontal="center" vertical="center" wrapText="1"/>
    </xf>
    <xf numFmtId="1" fontId="5" fillId="6" borderId="11" xfId="0" applyNumberFormat="1" applyFont="1" applyFill="1" applyBorder="1" applyAlignment="1">
      <alignment horizontal="center" vertical="center" wrapText="1"/>
    </xf>
    <xf numFmtId="0" fontId="5" fillId="4" borderId="63" xfId="0" applyFont="1" applyFill="1" applyBorder="1" applyAlignment="1">
      <alignment horizontal="center" vertical="center" wrapText="1"/>
    </xf>
    <xf numFmtId="0" fontId="11" fillId="3" borderId="0" xfId="0" applyFont="1" applyFill="1" applyAlignment="1">
      <alignment horizontal="center" vertical="center"/>
    </xf>
    <xf numFmtId="1" fontId="5" fillId="9" borderId="40" xfId="0" applyNumberFormat="1" applyFont="1" applyFill="1" applyBorder="1" applyAlignment="1" applyProtection="1">
      <alignment horizontal="center" vertical="center"/>
      <protection locked="0"/>
    </xf>
    <xf numFmtId="164" fontId="8" fillId="5" borderId="34" xfId="0" applyNumberFormat="1" applyFont="1" applyFill="1" applyBorder="1" applyAlignment="1">
      <alignment horizontal="center"/>
    </xf>
    <xf numFmtId="164" fontId="10" fillId="5" borderId="34" xfId="0" applyNumberFormat="1" applyFont="1" applyFill="1" applyBorder="1" applyAlignment="1">
      <alignment horizontal="center"/>
    </xf>
    <xf numFmtId="0" fontId="10" fillId="0" borderId="50" xfId="0" applyFont="1" applyBorder="1"/>
    <xf numFmtId="9" fontId="5" fillId="0" borderId="15" xfId="0" applyNumberFormat="1" applyFont="1" applyBorder="1" applyAlignment="1">
      <alignment horizontal="center" vertical="center" wrapText="1"/>
    </xf>
    <xf numFmtId="0" fontId="3" fillId="3" borderId="23" xfId="0" applyFont="1" applyFill="1" applyBorder="1" applyAlignment="1">
      <alignment horizontal="center"/>
    </xf>
    <xf numFmtId="1" fontId="5" fillId="9" borderId="74" xfId="0" applyNumberFormat="1" applyFont="1" applyFill="1" applyBorder="1" applyAlignment="1" applyProtection="1">
      <alignment horizontal="center" vertical="center"/>
      <protection locked="0"/>
    </xf>
    <xf numFmtId="1" fontId="5" fillId="6" borderId="14" xfId="0" applyNumberFormat="1"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77" xfId="0" applyFont="1" applyFill="1" applyBorder="1" applyAlignment="1">
      <alignment horizontal="center" vertical="center" wrapText="1"/>
    </xf>
    <xf numFmtId="0" fontId="5" fillId="4" borderId="78" xfId="0" applyFont="1" applyFill="1" applyBorder="1" applyAlignment="1">
      <alignment horizontal="center" vertical="center" wrapText="1"/>
    </xf>
    <xf numFmtId="3" fontId="5" fillId="0" borderId="17" xfId="0" applyNumberFormat="1" applyFont="1" applyBorder="1"/>
    <xf numFmtId="3" fontId="5" fillId="9" borderId="37" xfId="0" applyNumberFormat="1" applyFont="1" applyFill="1" applyBorder="1" applyAlignment="1" applyProtection="1">
      <alignment horizontal="center" vertical="center"/>
      <protection locked="0"/>
    </xf>
    <xf numFmtId="3" fontId="5" fillId="9" borderId="74" xfId="0" applyNumberFormat="1" applyFont="1" applyFill="1" applyBorder="1" applyAlignment="1" applyProtection="1">
      <alignment horizontal="center" vertical="center"/>
      <protection locked="0"/>
    </xf>
    <xf numFmtId="3" fontId="5" fillId="7" borderId="14" xfId="0" applyNumberFormat="1" applyFont="1" applyFill="1" applyBorder="1" applyAlignment="1">
      <alignment horizontal="center" vertical="center"/>
    </xf>
    <xf numFmtId="3" fontId="5" fillId="7" borderId="13" xfId="0" applyNumberFormat="1" applyFont="1" applyFill="1" applyBorder="1" applyAlignment="1">
      <alignment horizontal="center" vertical="center"/>
    </xf>
    <xf numFmtId="3" fontId="5" fillId="7" borderId="58" xfId="0" applyNumberFormat="1" applyFont="1" applyFill="1" applyBorder="1"/>
    <xf numFmtId="0" fontId="14" fillId="8" borderId="7" xfId="0" applyFont="1" applyFill="1" applyBorder="1" applyAlignment="1">
      <alignment vertical="center"/>
    </xf>
    <xf numFmtId="0" fontId="14" fillId="8" borderId="8" xfId="0" applyFont="1" applyFill="1" applyBorder="1" applyAlignment="1">
      <alignment vertical="center"/>
    </xf>
    <xf numFmtId="1" fontId="5" fillId="6" borderId="7" xfId="0" applyNumberFormat="1" applyFont="1" applyFill="1" applyBorder="1" applyAlignment="1">
      <alignment horizontal="center" vertical="center" wrapText="1"/>
    </xf>
    <xf numFmtId="1" fontId="5" fillId="6" borderId="9" xfId="0" applyNumberFormat="1" applyFont="1" applyFill="1" applyBorder="1" applyAlignment="1">
      <alignment horizontal="center" vertical="center" wrapText="1"/>
    </xf>
    <xf numFmtId="0" fontId="14" fillId="13" borderId="10" xfId="0" applyFont="1" applyFill="1" applyBorder="1" applyAlignment="1">
      <alignment horizontal="center" vertical="center"/>
    </xf>
    <xf numFmtId="0" fontId="34" fillId="0" borderId="0" xfId="0" applyFont="1"/>
    <xf numFmtId="164" fontId="5" fillId="9" borderId="37" xfId="0" applyNumberFormat="1" applyFont="1" applyFill="1" applyBorder="1" applyAlignment="1">
      <alignment horizontal="center" vertical="center"/>
    </xf>
    <xf numFmtId="164" fontId="5" fillId="9" borderId="39" xfId="0" applyNumberFormat="1" applyFont="1" applyFill="1" applyBorder="1" applyAlignment="1">
      <alignment horizontal="center" vertical="center"/>
    </xf>
    <xf numFmtId="0" fontId="14" fillId="13" borderId="20" xfId="0" applyFont="1" applyFill="1" applyBorder="1" applyAlignment="1">
      <alignment horizontal="center" vertical="center"/>
    </xf>
    <xf numFmtId="1" fontId="5" fillId="9" borderId="83" xfId="0" applyNumberFormat="1" applyFont="1" applyFill="1" applyBorder="1" applyAlignment="1" applyProtection="1">
      <alignment horizontal="center" vertical="center"/>
      <protection locked="0"/>
    </xf>
    <xf numFmtId="1" fontId="5" fillId="9" borderId="84" xfId="0" applyNumberFormat="1" applyFont="1" applyFill="1" applyBorder="1" applyAlignment="1" applyProtection="1">
      <alignment horizontal="center" vertical="center"/>
      <protection locked="0"/>
    </xf>
    <xf numFmtId="0" fontId="14" fillId="7" borderId="85" xfId="0" applyFont="1" applyFill="1" applyBorder="1" applyAlignment="1">
      <alignment horizontal="center" wrapText="1"/>
    </xf>
    <xf numFmtId="0" fontId="15" fillId="0" borderId="0" xfId="0" applyFont="1"/>
    <xf numFmtId="0" fontId="5" fillId="11" borderId="30" xfId="0" applyFont="1" applyFill="1" applyBorder="1"/>
    <xf numFmtId="0" fontId="3" fillId="3" borderId="26" xfId="0" applyFont="1" applyFill="1" applyBorder="1" applyAlignment="1">
      <alignment horizontal="center"/>
    </xf>
    <xf numFmtId="0" fontId="7" fillId="3" borderId="26" xfId="0" applyFont="1" applyFill="1" applyBorder="1" applyAlignment="1">
      <alignment horizontal="center"/>
    </xf>
    <xf numFmtId="0" fontId="9" fillId="4" borderId="87" xfId="0" applyFont="1" applyFill="1" applyBorder="1" applyAlignment="1">
      <alignment horizontal="center" vertical="center" wrapText="1"/>
    </xf>
    <xf numFmtId="0" fontId="8" fillId="4" borderId="88" xfId="0" applyFont="1" applyFill="1" applyBorder="1"/>
    <xf numFmtId="0" fontId="8" fillId="4" borderId="89" xfId="0" applyFont="1" applyFill="1" applyBorder="1"/>
    <xf numFmtId="0" fontId="8" fillId="4" borderId="90" xfId="0" applyFont="1" applyFill="1" applyBorder="1"/>
    <xf numFmtId="1" fontId="5" fillId="9" borderId="92" xfId="0" applyNumberFormat="1" applyFont="1" applyFill="1" applyBorder="1" applyAlignment="1" applyProtection="1">
      <alignment horizontal="center" vertical="center"/>
      <protection locked="0"/>
    </xf>
    <xf numFmtId="164" fontId="8" fillId="5" borderId="46" xfId="0" applyNumberFormat="1" applyFont="1" applyFill="1" applyBorder="1" applyAlignment="1">
      <alignment horizontal="center"/>
    </xf>
    <xf numFmtId="164" fontId="10" fillId="5" borderId="45" xfId="0" applyNumberFormat="1" applyFont="1" applyFill="1" applyBorder="1" applyAlignment="1">
      <alignment horizontal="center"/>
    </xf>
    <xf numFmtId="0" fontId="10" fillId="0" borderId="25" xfId="0" applyFont="1" applyBorder="1"/>
    <xf numFmtId="0" fontId="9" fillId="11" borderId="30" xfId="0" applyFont="1" applyFill="1" applyBorder="1"/>
    <xf numFmtId="0" fontId="8" fillId="4" borderId="89" xfId="0" applyFont="1" applyFill="1" applyBorder="1" applyAlignment="1">
      <alignment wrapText="1"/>
    </xf>
    <xf numFmtId="0" fontId="8" fillId="4" borderId="103" xfId="0" applyFont="1" applyFill="1" applyBorder="1" applyAlignment="1">
      <alignment wrapText="1"/>
    </xf>
    <xf numFmtId="164" fontId="8" fillId="5" borderId="91" xfId="0" applyNumberFormat="1" applyFont="1" applyFill="1" applyBorder="1" applyAlignment="1">
      <alignment horizontal="center" vertical="center"/>
    </xf>
    <xf numFmtId="164" fontId="8" fillId="5" borderId="98" xfId="0" applyNumberFormat="1" applyFont="1" applyFill="1" applyBorder="1" applyAlignment="1">
      <alignment horizontal="center" vertical="center"/>
    </xf>
    <xf numFmtId="164" fontId="10" fillId="5" borderId="99" xfId="0" applyNumberFormat="1" applyFont="1" applyFill="1" applyBorder="1" applyAlignment="1">
      <alignment horizontal="center" vertical="center"/>
    </xf>
    <xf numFmtId="4" fontId="5" fillId="7" borderId="14" xfId="0" applyNumberFormat="1" applyFont="1" applyFill="1" applyBorder="1" applyAlignment="1">
      <alignment horizontal="center" vertical="center"/>
    </xf>
    <xf numFmtId="164" fontId="5" fillId="9" borderId="38" xfId="0" applyNumberFormat="1" applyFont="1" applyFill="1" applyBorder="1" applyAlignment="1" applyProtection="1">
      <alignment horizontal="center" vertical="center"/>
      <protection locked="0"/>
    </xf>
    <xf numFmtId="0" fontId="45" fillId="9" borderId="0" xfId="0" applyFont="1" applyFill="1"/>
    <xf numFmtId="0" fontId="38" fillId="9" borderId="23" xfId="0" applyFont="1" applyFill="1" applyBorder="1" applyAlignment="1">
      <alignment horizontal="center"/>
    </xf>
    <xf numFmtId="0" fontId="38" fillId="9" borderId="0" xfId="0" applyFont="1" applyFill="1" applyAlignment="1">
      <alignment horizontal="center"/>
    </xf>
    <xf numFmtId="0" fontId="11" fillId="14" borderId="0" xfId="0" applyFont="1" applyFill="1"/>
    <xf numFmtId="0" fontId="11" fillId="14" borderId="0" xfId="0" applyFont="1" applyFill="1" applyAlignment="1">
      <alignment vertical="center"/>
    </xf>
    <xf numFmtId="0" fontId="5" fillId="9" borderId="23" xfId="0" applyFont="1" applyFill="1" applyBorder="1"/>
    <xf numFmtId="0" fontId="5" fillId="9" borderId="0" xfId="0" applyFont="1" applyFill="1"/>
    <xf numFmtId="0" fontId="42" fillId="14" borderId="0" xfId="1" applyFont="1" applyFill="1" applyAlignment="1" applyProtection="1">
      <alignment vertical="center"/>
    </xf>
    <xf numFmtId="0" fontId="46" fillId="9" borderId="0" xfId="0" applyFont="1" applyFill="1" applyAlignment="1">
      <alignment horizontal="center" vertical="center" wrapText="1"/>
    </xf>
    <xf numFmtId="0" fontId="6" fillId="14" borderId="0" xfId="0" applyFont="1" applyFill="1" applyAlignment="1">
      <alignment horizontal="center" vertical="center"/>
    </xf>
    <xf numFmtId="0" fontId="6" fillId="3" borderId="65" xfId="0" applyFont="1" applyFill="1" applyBorder="1" applyAlignment="1">
      <alignment horizontal="center" vertical="center"/>
    </xf>
    <xf numFmtId="3" fontId="5" fillId="9" borderId="105" xfId="0" applyNumberFormat="1" applyFont="1" applyFill="1" applyBorder="1" applyAlignment="1">
      <alignment horizontal="center" vertical="center"/>
    </xf>
    <xf numFmtId="0" fontId="6" fillId="3" borderId="2" xfId="0" applyFont="1" applyFill="1" applyBorder="1" applyAlignment="1">
      <alignment horizontal="center" vertical="center"/>
    </xf>
    <xf numFmtId="3" fontId="5" fillId="5" borderId="12" xfId="0" applyNumberFormat="1" applyFont="1" applyFill="1" applyBorder="1" applyAlignment="1">
      <alignment horizontal="center" vertical="center"/>
    </xf>
    <xf numFmtId="0" fontId="6" fillId="3" borderId="27"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28" xfId="0" applyFont="1" applyFill="1" applyBorder="1" applyAlignment="1">
      <alignment horizontal="center" vertical="center"/>
    </xf>
    <xf numFmtId="164" fontId="5" fillId="9" borderId="96" xfId="0" applyNumberFormat="1" applyFont="1" applyFill="1" applyBorder="1" applyAlignment="1" applyProtection="1">
      <alignment horizontal="center" vertical="center"/>
      <protection locked="0"/>
    </xf>
    <xf numFmtId="164" fontId="5" fillId="9" borderId="94" xfId="0" applyNumberFormat="1" applyFont="1" applyFill="1" applyBorder="1" applyAlignment="1" applyProtection="1">
      <alignment horizontal="center" vertical="center"/>
      <protection locked="0"/>
    </xf>
    <xf numFmtId="164" fontId="5" fillId="9" borderId="93" xfId="0" applyNumberFormat="1" applyFont="1" applyFill="1" applyBorder="1" applyAlignment="1" applyProtection="1">
      <alignment horizontal="center" vertical="center"/>
      <protection locked="0"/>
    </xf>
    <xf numFmtId="2" fontId="31" fillId="9" borderId="39" xfId="0" applyNumberFormat="1" applyFont="1" applyFill="1" applyBorder="1" applyAlignment="1">
      <alignment horizontal="center" vertical="center"/>
    </xf>
    <xf numFmtId="2" fontId="5" fillId="9" borderId="37" xfId="0" applyNumberFormat="1" applyFont="1" applyFill="1" applyBorder="1" applyAlignment="1">
      <alignment horizontal="center" vertical="center"/>
    </xf>
    <xf numFmtId="0" fontId="32" fillId="3" borderId="0" xfId="0" applyFont="1" applyFill="1" applyAlignment="1">
      <alignment horizontal="center"/>
    </xf>
    <xf numFmtId="0" fontId="22" fillId="11" borderId="0" xfId="0" applyFont="1" applyFill="1" applyAlignment="1">
      <alignment horizontal="center"/>
    </xf>
    <xf numFmtId="0" fontId="5" fillId="11" borderId="0" xfId="0" applyFont="1" applyFill="1" applyAlignment="1">
      <alignment horizontal="center"/>
    </xf>
    <xf numFmtId="0" fontId="15" fillId="15" borderId="12" xfId="0" applyFont="1" applyFill="1" applyBorder="1" applyAlignment="1">
      <alignment wrapText="1"/>
    </xf>
    <xf numFmtId="0" fontId="51" fillId="0" borderId="12" xfId="0" applyFont="1" applyBorder="1" applyAlignment="1">
      <alignment vertical="top" wrapText="1"/>
    </xf>
    <xf numFmtId="0" fontId="51" fillId="0" borderId="12" xfId="0" applyFont="1" applyBorder="1" applyAlignment="1">
      <alignment vertical="top"/>
    </xf>
    <xf numFmtId="0" fontId="0" fillId="0" borderId="12" xfId="0" applyBorder="1" applyAlignment="1">
      <alignment vertical="top" wrapText="1"/>
    </xf>
    <xf numFmtId="0" fontId="48" fillId="0" borderId="12" xfId="0" applyFont="1" applyBorder="1" applyAlignment="1">
      <alignment horizontal="left" vertical="top" wrapText="1"/>
    </xf>
    <xf numFmtId="0" fontId="51" fillId="0" borderId="0" xfId="0" applyFont="1"/>
    <xf numFmtId="0" fontId="2" fillId="0" borderId="0" xfId="0" applyFont="1"/>
    <xf numFmtId="1" fontId="5" fillId="5" borderId="92" xfId="0" applyNumberFormat="1" applyFont="1" applyFill="1" applyBorder="1" applyAlignment="1">
      <alignment horizontal="center" vertical="center"/>
    </xf>
    <xf numFmtId="0" fontId="0" fillId="0" borderId="109" xfId="0" applyBorder="1" applyAlignment="1">
      <alignment vertical="center" wrapText="1"/>
    </xf>
    <xf numFmtId="0" fontId="54" fillId="0" borderId="109" xfId="0" applyFont="1" applyBorder="1" applyAlignment="1">
      <alignment vertical="center" wrapText="1"/>
    </xf>
    <xf numFmtId="0" fontId="41" fillId="0" borderId="109" xfId="1" applyBorder="1" applyAlignment="1">
      <alignment vertical="center" wrapText="1"/>
    </xf>
    <xf numFmtId="0" fontId="49" fillId="0" borderId="109" xfId="0" applyFont="1" applyBorder="1" applyAlignment="1">
      <alignment vertical="center" wrapText="1"/>
    </xf>
    <xf numFmtId="0" fontId="56" fillId="0" borderId="109" xfId="0" applyFont="1" applyBorder="1" applyAlignment="1">
      <alignment vertical="center" wrapText="1"/>
    </xf>
    <xf numFmtId="0" fontId="57" fillId="0" borderId="109" xfId="0" applyFont="1" applyBorder="1" applyAlignment="1">
      <alignment vertical="center" wrapText="1"/>
    </xf>
    <xf numFmtId="0" fontId="58" fillId="16" borderId="0" xfId="0" applyFont="1" applyFill="1" applyAlignment="1">
      <alignment horizontal="left" vertical="center" wrapText="1"/>
    </xf>
    <xf numFmtId="0" fontId="53" fillId="0" borderId="0" xfId="0" applyFont="1"/>
    <xf numFmtId="0" fontId="14" fillId="13" borderId="0" xfId="0" applyFont="1" applyFill="1" applyAlignment="1">
      <alignment horizontal="center" vertical="center"/>
    </xf>
    <xf numFmtId="0" fontId="19" fillId="13" borderId="0" xfId="0" applyFont="1" applyFill="1" applyAlignment="1">
      <alignment horizontal="center" vertical="center" wrapText="1"/>
    </xf>
    <xf numFmtId="0" fontId="6" fillId="13" borderId="0" xfId="0" applyFont="1" applyFill="1" applyAlignment="1">
      <alignment horizontal="center" vertical="center" wrapText="1"/>
    </xf>
    <xf numFmtId="0" fontId="14" fillId="8" borderId="0" xfId="0" applyFont="1" applyFill="1" applyAlignment="1">
      <alignment vertical="center"/>
    </xf>
    <xf numFmtId="0" fontId="12" fillId="8" borderId="0" xfId="0" applyFont="1" applyFill="1" applyAlignment="1">
      <alignment horizontal="left" vertical="center"/>
    </xf>
    <xf numFmtId="0" fontId="9" fillId="0" borderId="0" xfId="0" applyFont="1"/>
    <xf numFmtId="1" fontId="5" fillId="5" borderId="38" xfId="0" applyNumberFormat="1" applyFont="1" applyFill="1" applyBorder="1" applyAlignment="1">
      <alignment horizontal="center" vertical="center"/>
    </xf>
    <xf numFmtId="164" fontId="5" fillId="5" borderId="38" xfId="0" applyNumberFormat="1" applyFont="1" applyFill="1" applyBorder="1" applyAlignment="1">
      <alignment horizontal="center" vertical="center"/>
    </xf>
    <xf numFmtId="0" fontId="32" fillId="3" borderId="19" xfId="0" applyFont="1" applyFill="1" applyBorder="1" applyAlignment="1">
      <alignment horizontal="center"/>
    </xf>
    <xf numFmtId="0" fontId="3" fillId="3" borderId="19" xfId="0" applyFont="1" applyFill="1" applyBorder="1" applyAlignment="1">
      <alignment horizontal="center"/>
    </xf>
    <xf numFmtId="0" fontId="5" fillId="11" borderId="80" xfId="0" applyFont="1" applyFill="1" applyBorder="1" applyAlignment="1">
      <alignment horizontal="center"/>
    </xf>
    <xf numFmtId="0" fontId="5" fillId="11" borderId="81" xfId="0" applyFont="1" applyFill="1" applyBorder="1" applyAlignment="1">
      <alignment horizontal="center"/>
    </xf>
    <xf numFmtId="1" fontId="0" fillId="0" borderId="0" xfId="0" applyNumberFormat="1"/>
    <xf numFmtId="1" fontId="0" fillId="0" borderId="12" xfId="0" applyNumberFormat="1" applyBorder="1"/>
    <xf numFmtId="1" fontId="0" fillId="9" borderId="0" xfId="0" applyNumberFormat="1" applyFill="1"/>
    <xf numFmtId="1" fontId="5" fillId="5" borderId="40" xfId="0" applyNumberFormat="1" applyFont="1" applyFill="1" applyBorder="1" applyAlignment="1">
      <alignment horizontal="center" vertical="center"/>
    </xf>
    <xf numFmtId="0" fontId="0" fillId="5" borderId="12" xfId="0" applyFill="1" applyBorder="1"/>
    <xf numFmtId="0" fontId="0" fillId="9" borderId="12" xfId="0" applyFill="1" applyBorder="1"/>
    <xf numFmtId="0" fontId="1" fillId="11" borderId="111" xfId="0" applyFont="1" applyFill="1" applyBorder="1" applyAlignment="1">
      <alignment horizontal="center"/>
    </xf>
    <xf numFmtId="0" fontId="1" fillId="18" borderId="111" xfId="0" applyFont="1" applyFill="1" applyBorder="1" applyAlignment="1">
      <alignment horizontal="center"/>
    </xf>
    <xf numFmtId="0" fontId="32" fillId="3" borderId="23" xfId="0" applyFont="1" applyFill="1" applyBorder="1" applyAlignment="1">
      <alignment horizontal="center"/>
    </xf>
    <xf numFmtId="0" fontId="5" fillId="3" borderId="23" xfId="0" applyFont="1" applyFill="1" applyBorder="1"/>
    <xf numFmtId="0" fontId="5" fillId="11" borderId="0" xfId="0" applyFont="1" applyFill="1"/>
    <xf numFmtId="0" fontId="6" fillId="3" borderId="19" xfId="0" applyFont="1" applyFill="1" applyBorder="1" applyAlignment="1">
      <alignment horizontal="center" vertical="center"/>
    </xf>
    <xf numFmtId="0" fontId="47" fillId="19" borderId="0" xfId="0" applyFont="1" applyFill="1" applyAlignment="1">
      <alignment horizontal="center"/>
    </xf>
    <xf numFmtId="0" fontId="6" fillId="19" borderId="81" xfId="0" applyFont="1" applyFill="1" applyBorder="1" applyAlignment="1">
      <alignment horizontal="center" vertical="center"/>
    </xf>
    <xf numFmtId="0" fontId="5" fillId="19" borderId="81" xfId="0" applyFont="1" applyFill="1" applyBorder="1" applyAlignment="1">
      <alignment horizontal="center"/>
    </xf>
    <xf numFmtId="0" fontId="69" fillId="3" borderId="0" xfId="1" quotePrefix="1" applyFont="1" applyFill="1" applyAlignment="1">
      <alignment horizontal="center" vertical="center"/>
    </xf>
    <xf numFmtId="0" fontId="17" fillId="13" borderId="0" xfId="0" applyFont="1" applyFill="1" applyAlignment="1">
      <alignment vertical="center" wrapText="1"/>
    </xf>
    <xf numFmtId="1" fontId="5" fillId="12" borderId="36" xfId="0" applyNumberFormat="1" applyFont="1" applyFill="1" applyBorder="1" applyAlignment="1">
      <alignment vertical="center"/>
    </xf>
    <xf numFmtId="0" fontId="5" fillId="12" borderId="9" xfId="0" applyFont="1" applyFill="1" applyBorder="1"/>
    <xf numFmtId="0" fontId="5" fillId="12" borderId="10" xfId="0" applyFont="1" applyFill="1" applyBorder="1"/>
    <xf numFmtId="0" fontId="5" fillId="12" borderId="2" xfId="0" applyFont="1" applyFill="1" applyBorder="1"/>
    <xf numFmtId="1" fontId="5" fillId="12" borderId="0" xfId="0" applyNumberFormat="1" applyFont="1" applyFill="1" applyAlignment="1">
      <alignment vertical="center"/>
    </xf>
    <xf numFmtId="0" fontId="5" fillId="12" borderId="0" xfId="0" applyFont="1" applyFill="1"/>
    <xf numFmtId="1" fontId="5" fillId="12" borderId="2" xfId="0" applyNumberFormat="1" applyFont="1" applyFill="1" applyBorder="1" applyAlignment="1">
      <alignment vertical="center"/>
    </xf>
    <xf numFmtId="1" fontId="5" fillId="12" borderId="13" xfId="0" applyNumberFormat="1" applyFont="1" applyFill="1" applyBorder="1" applyAlignment="1">
      <alignment vertical="center"/>
    </xf>
    <xf numFmtId="1" fontId="5" fillId="12" borderId="18" xfId="0" applyNumberFormat="1" applyFont="1" applyFill="1" applyBorder="1" applyAlignment="1">
      <alignment vertical="center"/>
    </xf>
    <xf numFmtId="1" fontId="5" fillId="12" borderId="36" xfId="0" applyNumberFormat="1" applyFont="1" applyFill="1" applyBorder="1" applyAlignment="1">
      <alignment horizontal="left" vertical="center"/>
    </xf>
    <xf numFmtId="1" fontId="5" fillId="12" borderId="0" xfId="0" applyNumberFormat="1" applyFont="1" applyFill="1" applyAlignment="1">
      <alignment horizontal="left" vertical="center"/>
    </xf>
    <xf numFmtId="1" fontId="5" fillId="12" borderId="2" xfId="0" applyNumberFormat="1" applyFont="1" applyFill="1" applyBorder="1" applyAlignment="1">
      <alignment horizontal="left" vertical="center"/>
    </xf>
    <xf numFmtId="0" fontId="9" fillId="12" borderId="7" xfId="0" applyFont="1" applyFill="1" applyBorder="1"/>
    <xf numFmtId="0" fontId="71" fillId="12" borderId="7" xfId="0" applyFont="1" applyFill="1" applyBorder="1" applyAlignment="1">
      <alignment vertical="center" readingOrder="1"/>
    </xf>
    <xf numFmtId="1" fontId="5" fillId="9" borderId="41" xfId="0" applyNumberFormat="1" applyFont="1" applyFill="1" applyBorder="1" applyAlignment="1" applyProtection="1">
      <alignment horizontal="center" vertical="center"/>
      <protection locked="0"/>
    </xf>
    <xf numFmtId="0" fontId="9" fillId="12" borderId="6" xfId="0" applyFont="1" applyFill="1" applyBorder="1" applyAlignment="1">
      <alignment vertical="center" readingOrder="1"/>
    </xf>
    <xf numFmtId="164" fontId="5" fillId="9" borderId="40" xfId="0" applyNumberFormat="1" applyFont="1" applyFill="1" applyBorder="1" applyAlignment="1" applyProtection="1">
      <alignment horizontal="center" vertical="center"/>
      <protection locked="0"/>
    </xf>
    <xf numFmtId="0" fontId="10" fillId="5" borderId="99" xfId="0" applyFont="1" applyFill="1" applyBorder="1" applyAlignment="1">
      <alignment horizontal="center"/>
    </xf>
    <xf numFmtId="0" fontId="25" fillId="13" borderId="10" xfId="0" applyFont="1" applyFill="1" applyBorder="1" applyAlignment="1">
      <alignment horizontal="center" vertical="center"/>
    </xf>
    <xf numFmtId="0" fontId="68" fillId="3" borderId="0" xfId="1" applyFont="1" applyFill="1" applyAlignment="1" applyProtection="1">
      <alignment vertical="center"/>
    </xf>
    <xf numFmtId="0" fontId="68" fillId="3" borderId="0" xfId="1" applyFont="1" applyFill="1"/>
    <xf numFmtId="9" fontId="18" fillId="3" borderId="121" xfId="0" applyNumberFormat="1" applyFont="1" applyFill="1" applyBorder="1" applyAlignment="1">
      <alignment horizontal="center" vertical="center"/>
    </xf>
    <xf numFmtId="0" fontId="18" fillId="3" borderId="123" xfId="0" applyFont="1" applyFill="1" applyBorder="1" applyAlignment="1">
      <alignment horizontal="left" vertical="center"/>
    </xf>
    <xf numFmtId="9" fontId="18" fillId="3" borderId="122" xfId="0" applyNumberFormat="1" applyFont="1" applyFill="1" applyBorder="1" applyAlignment="1">
      <alignment vertical="center"/>
    </xf>
    <xf numFmtId="9" fontId="18" fillId="3" borderId="121" xfId="0" applyNumberFormat="1" applyFont="1" applyFill="1" applyBorder="1" applyAlignment="1">
      <alignment vertical="center"/>
    </xf>
    <xf numFmtId="9" fontId="18" fillId="3" borderId="123" xfId="0" applyNumberFormat="1" applyFont="1" applyFill="1" applyBorder="1" applyAlignment="1">
      <alignment horizontal="center" vertical="center"/>
    </xf>
    <xf numFmtId="1" fontId="8" fillId="5" borderId="46" xfId="0" applyNumberFormat="1" applyFont="1" applyFill="1" applyBorder="1" applyAlignment="1">
      <alignment horizontal="center"/>
    </xf>
    <xf numFmtId="1" fontId="8" fillId="5" borderId="120" xfId="0" applyNumberFormat="1" applyFont="1" applyFill="1" applyBorder="1" applyAlignment="1">
      <alignment horizontal="center"/>
    </xf>
    <xf numFmtId="0" fontId="60" fillId="3" borderId="0" xfId="0" applyFont="1" applyFill="1" applyAlignment="1">
      <alignment horizontal="center"/>
    </xf>
    <xf numFmtId="0" fontId="18" fillId="3" borderId="0" xfId="0" applyFont="1" applyFill="1" applyAlignment="1">
      <alignment horizontal="center" vertical="center"/>
    </xf>
    <xf numFmtId="0" fontId="76" fillId="4" borderId="77" xfId="1" applyFont="1" applyFill="1" applyBorder="1" applyAlignment="1">
      <alignment horizontal="center" vertical="center" wrapText="1"/>
    </xf>
    <xf numFmtId="0" fontId="76" fillId="4" borderId="78" xfId="1" applyFont="1" applyFill="1" applyBorder="1" applyAlignment="1">
      <alignment horizontal="center" vertical="center" wrapText="1"/>
    </xf>
    <xf numFmtId="0" fontId="76" fillId="4" borderId="28" xfId="1" applyFont="1" applyFill="1" applyBorder="1" applyAlignment="1">
      <alignment horizontal="center" vertical="center" wrapText="1"/>
    </xf>
    <xf numFmtId="0" fontId="69" fillId="3" borderId="0" xfId="1" applyFont="1" applyFill="1" applyAlignment="1">
      <alignment horizontal="center" vertical="top" wrapText="1"/>
    </xf>
    <xf numFmtId="0" fontId="40" fillId="3" borderId="0" xfId="0" applyFont="1" applyFill="1"/>
    <xf numFmtId="0" fontId="78" fillId="0" borderId="0" xfId="0" applyFont="1"/>
    <xf numFmtId="0" fontId="79" fillId="7" borderId="0" xfId="0" applyFont="1" applyFill="1" applyAlignment="1">
      <alignment vertical="top" wrapText="1"/>
    </xf>
    <xf numFmtId="0" fontId="78" fillId="7" borderId="0" xfId="0" applyFont="1" applyFill="1" applyAlignment="1">
      <alignment vertical="top"/>
    </xf>
    <xf numFmtId="0" fontId="80" fillId="7" borderId="0" xfId="0" applyFont="1" applyFill="1" applyAlignment="1">
      <alignment vertical="top" wrapText="1"/>
    </xf>
    <xf numFmtId="0" fontId="18" fillId="3" borderId="106" xfId="0" applyFont="1" applyFill="1" applyBorder="1" applyAlignment="1">
      <alignment horizontal="left" vertical="center"/>
    </xf>
    <xf numFmtId="0" fontId="18" fillId="3" borderId="0" xfId="0" applyFont="1" applyFill="1" applyAlignment="1">
      <alignment horizontal="left" vertical="center"/>
    </xf>
    <xf numFmtId="0" fontId="50" fillId="3" borderId="0" xfId="0" applyFont="1" applyFill="1" applyAlignment="1">
      <alignment horizontal="center" vertical="center" wrapText="1"/>
    </xf>
    <xf numFmtId="0" fontId="6" fillId="3" borderId="0" xfId="0" applyFont="1" applyFill="1" applyAlignment="1">
      <alignment horizontal="center" vertical="center" wrapText="1"/>
    </xf>
    <xf numFmtId="0" fontId="46" fillId="9" borderId="0" xfId="0" applyFont="1" applyFill="1" applyAlignment="1">
      <alignment horizontal="center" vertical="center" wrapText="1"/>
    </xf>
    <xf numFmtId="0" fontId="45" fillId="9" borderId="0" xfId="0" applyFont="1" applyFill="1" applyAlignment="1">
      <alignment horizontal="center"/>
    </xf>
    <xf numFmtId="0" fontId="45" fillId="9" borderId="26" xfId="0" applyFont="1" applyFill="1" applyBorder="1" applyAlignment="1">
      <alignment horizontal="center"/>
    </xf>
    <xf numFmtId="0" fontId="21" fillId="10" borderId="0" xfId="0" applyFont="1" applyFill="1" applyAlignment="1">
      <alignment horizontal="center"/>
    </xf>
    <xf numFmtId="0" fontId="21" fillId="11" borderId="0" xfId="0" applyFont="1" applyFill="1" applyAlignment="1">
      <alignment horizontal="center"/>
    </xf>
    <xf numFmtId="0" fontId="69" fillId="3" borderId="0" xfId="1" applyFont="1" applyFill="1" applyAlignment="1">
      <alignment horizontal="left" vertical="center"/>
    </xf>
    <xf numFmtId="0" fontId="69" fillId="3" borderId="0" xfId="1" applyFont="1" applyFill="1" applyAlignment="1">
      <alignment horizontal="center" wrapText="1"/>
    </xf>
    <xf numFmtId="0" fontId="62" fillId="13" borderId="0" xfId="0" applyFont="1" applyFill="1" applyAlignment="1">
      <alignment horizontal="center" vertical="center" wrapText="1"/>
    </xf>
    <xf numFmtId="0" fontId="12" fillId="8" borderId="7" xfId="0" applyFont="1" applyFill="1" applyBorder="1" applyAlignment="1">
      <alignment horizontal="left" vertical="center"/>
    </xf>
    <xf numFmtId="0" fontId="12" fillId="8" borderId="8" xfId="0" applyFont="1" applyFill="1" applyBorder="1" applyAlignment="1">
      <alignment horizontal="left" vertical="center"/>
    </xf>
    <xf numFmtId="0" fontId="5" fillId="19" borderId="79" xfId="0" applyFont="1" applyFill="1" applyBorder="1" applyAlignment="1">
      <alignment horizontal="center"/>
    </xf>
    <xf numFmtId="0" fontId="5" fillId="19" borderId="80" xfId="0" applyFont="1" applyFill="1" applyBorder="1" applyAlignment="1">
      <alignment horizontal="center"/>
    </xf>
    <xf numFmtId="0" fontId="32" fillId="3" borderId="0" xfId="0" applyFont="1" applyFill="1" applyAlignment="1">
      <alignment horizontal="center"/>
    </xf>
    <xf numFmtId="0" fontId="17" fillId="8" borderId="36" xfId="0" applyFont="1" applyFill="1" applyBorder="1" applyAlignment="1">
      <alignment horizontal="center" vertical="center" wrapText="1"/>
    </xf>
    <xf numFmtId="0" fontId="16" fillId="8" borderId="0" xfId="0" applyFont="1" applyFill="1" applyAlignment="1">
      <alignment horizontal="center" vertical="center" wrapText="1"/>
    </xf>
    <xf numFmtId="0" fontId="16" fillId="8" borderId="36" xfId="0" applyFont="1" applyFill="1" applyBorder="1" applyAlignment="1">
      <alignment horizontal="center" vertical="center" wrapText="1"/>
    </xf>
    <xf numFmtId="0" fontId="14" fillId="7" borderId="86" xfId="0" applyFont="1" applyFill="1" applyBorder="1" applyAlignment="1">
      <alignment horizontal="center" wrapText="1"/>
    </xf>
    <xf numFmtId="0" fontId="14" fillId="7" borderId="107" xfId="0" applyFont="1" applyFill="1" applyBorder="1" applyAlignment="1">
      <alignment horizontal="center" wrapText="1"/>
    </xf>
    <xf numFmtId="0" fontId="0" fillId="0" borderId="107" xfId="0" applyBorder="1" applyAlignment="1">
      <alignment horizontal="center" wrapText="1"/>
    </xf>
    <xf numFmtId="0" fontId="0" fillId="0" borderId="108" xfId="0" applyBorder="1" applyAlignment="1">
      <alignment horizontal="center" wrapText="1"/>
    </xf>
    <xf numFmtId="0" fontId="14" fillId="13" borderId="6" xfId="0" applyFont="1" applyFill="1" applyBorder="1" applyAlignment="1">
      <alignment horizontal="center" vertical="center"/>
    </xf>
    <xf numFmtId="0" fontId="14" fillId="13" borderId="8" xfId="0" applyFont="1" applyFill="1" applyBorder="1" applyAlignment="1">
      <alignment horizontal="center" vertical="center"/>
    </xf>
    <xf numFmtId="1" fontId="5" fillId="5" borderId="44" xfId="0" applyNumberFormat="1" applyFont="1" applyFill="1" applyBorder="1" applyAlignment="1">
      <alignment horizontal="left" vertical="center"/>
    </xf>
    <xf numFmtId="1" fontId="5" fillId="5" borderId="40" xfId="0" applyNumberFormat="1" applyFont="1" applyFill="1" applyBorder="1" applyAlignment="1">
      <alignment horizontal="left" vertical="center"/>
    </xf>
    <xf numFmtId="0" fontId="0" fillId="5" borderId="40" xfId="0" applyFill="1" applyBorder="1" applyAlignment="1">
      <alignment horizontal="left" vertical="center"/>
    </xf>
    <xf numFmtId="0" fontId="0" fillId="5" borderId="39" xfId="0" applyFill="1" applyBorder="1" applyAlignment="1">
      <alignment horizontal="left" vertical="center"/>
    </xf>
    <xf numFmtId="0" fontId="24" fillId="13" borderId="9" xfId="0" applyFont="1" applyFill="1" applyBorder="1" applyAlignment="1">
      <alignment horizontal="center" vertical="top" wrapText="1"/>
    </xf>
    <xf numFmtId="0" fontId="24" fillId="13" borderId="0" xfId="0" applyFont="1" applyFill="1" applyAlignment="1">
      <alignment horizontal="center" vertical="top" wrapText="1"/>
    </xf>
    <xf numFmtId="1" fontId="5" fillId="9" borderId="44" xfId="0" applyNumberFormat="1" applyFont="1" applyFill="1" applyBorder="1" applyAlignment="1" applyProtection="1">
      <alignment horizontal="left" vertical="center"/>
      <protection locked="0"/>
    </xf>
    <xf numFmtId="1" fontId="5" fillId="9" borderId="40" xfId="0" applyNumberFormat="1" applyFont="1" applyFill="1" applyBorder="1" applyAlignment="1" applyProtection="1">
      <alignment horizontal="left" vertical="center"/>
      <protection locked="0"/>
    </xf>
    <xf numFmtId="0" fontId="0" fillId="0" borderId="40" xfId="0" applyBorder="1" applyAlignment="1" applyProtection="1">
      <alignment horizontal="left" vertical="center"/>
      <protection locked="0"/>
    </xf>
    <xf numFmtId="0" fontId="0" fillId="0" borderId="39" xfId="0" applyBorder="1" applyAlignment="1" applyProtection="1">
      <alignment horizontal="left" vertical="center"/>
      <protection locked="0"/>
    </xf>
    <xf numFmtId="0" fontId="10" fillId="4" borderId="47" xfId="0" applyFont="1" applyFill="1" applyBorder="1" applyAlignment="1">
      <alignment horizontal="center"/>
    </xf>
    <xf numFmtId="0" fontId="10" fillId="4" borderId="42" xfId="0" applyFont="1" applyFill="1" applyBorder="1" applyAlignment="1">
      <alignment horizontal="center"/>
    </xf>
    <xf numFmtId="0" fontId="10" fillId="4" borderId="27" xfId="0" applyFont="1" applyFill="1" applyBorder="1" applyAlignment="1">
      <alignment horizontal="center"/>
    </xf>
    <xf numFmtId="0" fontId="10" fillId="4" borderId="48" xfId="0" applyFont="1" applyFill="1" applyBorder="1" applyAlignment="1">
      <alignment horizontal="center"/>
    </xf>
    <xf numFmtId="0" fontId="9" fillId="4" borderId="61" xfId="0" applyFont="1" applyFill="1" applyBorder="1" applyAlignment="1">
      <alignment horizontal="center"/>
    </xf>
    <xf numFmtId="0" fontId="9" fillId="4" borderId="69" xfId="0" applyFont="1" applyFill="1" applyBorder="1" applyAlignment="1">
      <alignment horizontal="center"/>
    </xf>
    <xf numFmtId="0" fontId="65" fillId="13" borderId="0" xfId="1" applyFont="1" applyFill="1" applyAlignment="1">
      <alignment horizontal="center" vertical="center" wrapText="1"/>
    </xf>
    <xf numFmtId="0" fontId="9" fillId="4" borderId="62" xfId="0" applyFont="1" applyFill="1" applyBorder="1" applyAlignment="1">
      <alignment horizontal="center"/>
    </xf>
    <xf numFmtId="0" fontId="9" fillId="4" borderId="70" xfId="0" applyFont="1" applyFill="1" applyBorder="1" applyAlignment="1">
      <alignment horizontal="center"/>
    </xf>
    <xf numFmtId="0" fontId="30" fillId="4" borderId="79" xfId="0" applyFont="1" applyFill="1" applyBorder="1" applyAlignment="1">
      <alignment horizontal="center"/>
    </xf>
    <xf numFmtId="0" fontId="30" fillId="4" borderId="30" xfId="0" applyFont="1" applyFill="1" applyBorder="1" applyAlignment="1">
      <alignment horizontal="center"/>
    </xf>
    <xf numFmtId="0" fontId="30" fillId="4" borderId="28" xfId="0" applyFont="1" applyFill="1" applyBorder="1" applyAlignment="1">
      <alignment horizontal="center"/>
    </xf>
    <xf numFmtId="1" fontId="5" fillId="9" borderId="38" xfId="0" applyNumberFormat="1" applyFont="1" applyFill="1" applyBorder="1" applyAlignment="1" applyProtection="1">
      <alignment vertical="center" wrapText="1"/>
      <protection locked="0"/>
    </xf>
    <xf numFmtId="1" fontId="5" fillId="9" borderId="39" xfId="0" applyNumberFormat="1" applyFont="1" applyFill="1" applyBorder="1" applyAlignment="1" applyProtection="1">
      <alignment vertical="center" wrapText="1"/>
      <protection locked="0"/>
    </xf>
    <xf numFmtId="1" fontId="5" fillId="9" borderId="38" xfId="0" applyNumberFormat="1" applyFont="1" applyFill="1" applyBorder="1" applyAlignment="1" applyProtection="1">
      <alignment horizontal="left" vertical="center" wrapText="1"/>
      <protection locked="0"/>
    </xf>
    <xf numFmtId="1" fontId="5" fillId="9" borderId="39" xfId="0" applyNumberFormat="1" applyFont="1" applyFill="1" applyBorder="1" applyAlignment="1" applyProtection="1">
      <alignment horizontal="left" vertical="center" wrapText="1"/>
      <protection locked="0"/>
    </xf>
    <xf numFmtId="1" fontId="5" fillId="9" borderId="38" xfId="0" applyNumberFormat="1" applyFont="1" applyFill="1" applyBorder="1" applyAlignment="1" applyProtection="1">
      <alignment vertical="center"/>
      <protection locked="0"/>
    </xf>
    <xf numFmtId="1" fontId="5" fillId="9" borderId="39" xfId="0" applyNumberFormat="1" applyFont="1" applyFill="1" applyBorder="1" applyAlignment="1" applyProtection="1">
      <alignment vertical="center"/>
      <protection locked="0"/>
    </xf>
    <xf numFmtId="1" fontId="5" fillId="9" borderId="38" xfId="0" applyNumberFormat="1" applyFont="1" applyFill="1" applyBorder="1" applyAlignment="1" applyProtection="1">
      <alignment horizontal="left" vertical="center"/>
      <protection locked="0"/>
    </xf>
    <xf numFmtId="1" fontId="5" fillId="9" borderId="39" xfId="0" applyNumberFormat="1" applyFont="1" applyFill="1" applyBorder="1" applyAlignment="1" applyProtection="1">
      <alignment horizontal="left" vertical="center"/>
      <protection locked="0"/>
    </xf>
    <xf numFmtId="0" fontId="8" fillId="4" borderId="53" xfId="0" applyFont="1" applyFill="1" applyBorder="1" applyAlignment="1">
      <alignment horizontal="center"/>
    </xf>
    <xf numFmtId="0" fontId="8" fillId="4" borderId="0" xfId="0" applyFont="1" applyFill="1" applyAlignment="1">
      <alignment horizontal="center"/>
    </xf>
    <xf numFmtId="0" fontId="8" fillId="4" borderId="31" xfId="0" applyFont="1" applyFill="1" applyBorder="1" applyAlignment="1">
      <alignment horizontal="center"/>
    </xf>
    <xf numFmtId="0" fontId="10" fillId="4" borderId="53" xfId="0" applyFont="1" applyFill="1" applyBorder="1" applyAlignment="1">
      <alignment horizontal="center"/>
    </xf>
    <xf numFmtId="0" fontId="10" fillId="4" borderId="0" xfId="0" applyFont="1" applyFill="1" applyAlignment="1">
      <alignment horizontal="center"/>
    </xf>
    <xf numFmtId="0" fontId="10" fillId="4" borderId="31" xfId="0" applyFont="1" applyFill="1" applyBorder="1" applyAlignment="1">
      <alignment horizontal="center"/>
    </xf>
    <xf numFmtId="0" fontId="10" fillId="4" borderId="54" xfId="0" applyFont="1" applyFill="1" applyBorder="1" applyAlignment="1">
      <alignment horizontal="center"/>
    </xf>
    <xf numFmtId="0" fontId="10" fillId="4" borderId="55" xfId="0" applyFont="1" applyFill="1" applyBorder="1" applyAlignment="1">
      <alignment horizontal="center"/>
    </xf>
    <xf numFmtId="0" fontId="10" fillId="4" borderId="56" xfId="0" applyFont="1" applyFill="1" applyBorder="1" applyAlignment="1">
      <alignment horizontal="center"/>
    </xf>
    <xf numFmtId="0" fontId="25" fillId="8" borderId="12" xfId="0" applyFont="1" applyFill="1" applyBorder="1" applyAlignment="1">
      <alignment horizontal="center" vertical="center" wrapText="1"/>
    </xf>
    <xf numFmtId="0" fontId="1" fillId="3" borderId="0" xfId="0" applyFont="1" applyFill="1" applyAlignment="1">
      <alignment horizontal="center" vertical="top" wrapText="1"/>
    </xf>
    <xf numFmtId="0" fontId="9" fillId="0" borderId="49" xfId="0" applyFont="1" applyBorder="1" applyAlignment="1">
      <alignment horizontal="center"/>
    </xf>
    <xf numFmtId="0" fontId="9" fillId="0" borderId="50" xfId="0" applyFont="1" applyBorder="1" applyAlignment="1">
      <alignment horizontal="center"/>
    </xf>
    <xf numFmtId="0" fontId="10" fillId="0" borderId="49" xfId="0" applyFont="1" applyBorder="1" applyAlignment="1">
      <alignment horizontal="center"/>
    </xf>
    <xf numFmtId="0" fontId="10" fillId="0" borderId="50" xfId="0" applyFont="1" applyBorder="1" applyAlignment="1">
      <alignment horizontal="center"/>
    </xf>
    <xf numFmtId="1" fontId="5" fillId="9" borderId="94" xfId="0" applyNumberFormat="1" applyFont="1" applyFill="1" applyBorder="1" applyAlignment="1" applyProtection="1">
      <alignment horizontal="left" vertical="center"/>
      <protection locked="0"/>
    </xf>
    <xf numFmtId="1" fontId="5" fillId="9" borderId="95" xfId="0" applyNumberFormat="1" applyFont="1" applyFill="1" applyBorder="1" applyAlignment="1" applyProtection="1">
      <alignment horizontal="left" vertical="center"/>
      <protection locked="0"/>
    </xf>
    <xf numFmtId="0" fontId="26" fillId="8" borderId="35" xfId="0" applyFont="1" applyFill="1" applyBorder="1" applyAlignment="1">
      <alignment horizontal="center" vertical="center" wrapText="1"/>
    </xf>
    <xf numFmtId="0" fontId="26" fillId="8" borderId="3" xfId="0" applyFont="1" applyFill="1" applyBorder="1" applyAlignment="1">
      <alignment horizontal="center" vertical="center" wrapText="1"/>
    </xf>
    <xf numFmtId="0" fontId="26" fillId="8" borderId="15" xfId="0" applyFont="1" applyFill="1" applyBorder="1" applyAlignment="1">
      <alignment horizontal="center" vertical="center" wrapText="1"/>
    </xf>
    <xf numFmtId="0" fontId="16" fillId="8" borderId="35" xfId="0" applyFont="1" applyFill="1" applyBorder="1" applyAlignment="1">
      <alignment horizontal="center" vertical="center" wrapText="1"/>
    </xf>
    <xf numFmtId="0" fontId="16" fillId="8" borderId="3" xfId="0" applyFont="1" applyFill="1" applyBorder="1" applyAlignment="1">
      <alignment horizontal="center" vertical="center" wrapText="1"/>
    </xf>
    <xf numFmtId="0" fontId="16" fillId="8" borderId="15" xfId="0" applyFont="1" applyFill="1" applyBorder="1" applyAlignment="1">
      <alignment horizontal="center" vertical="center" wrapText="1"/>
    </xf>
    <xf numFmtId="0" fontId="24" fillId="13" borderId="23" xfId="0" applyFont="1" applyFill="1" applyBorder="1" applyAlignment="1">
      <alignment horizontal="center" vertical="center" wrapText="1"/>
    </xf>
    <xf numFmtId="0" fontId="21" fillId="0" borderId="23" xfId="0" applyFont="1" applyBorder="1" applyAlignment="1">
      <alignment wrapText="1"/>
    </xf>
    <xf numFmtId="0" fontId="60" fillId="13" borderId="5" xfId="0" applyFont="1" applyFill="1" applyBorder="1" applyAlignment="1">
      <alignment horizontal="center" vertical="center" wrapText="1"/>
    </xf>
    <xf numFmtId="0" fontId="21" fillId="0" borderId="5" xfId="0" applyFont="1" applyBorder="1" applyAlignment="1">
      <alignment horizontal="center" vertical="center" wrapText="1"/>
    </xf>
    <xf numFmtId="0" fontId="21" fillId="0" borderId="110" xfId="0" applyFont="1" applyBorder="1" applyAlignment="1">
      <alignment horizontal="center" vertical="center" wrapText="1"/>
    </xf>
    <xf numFmtId="0" fontId="7" fillId="3" borderId="0" xfId="0" applyFont="1" applyFill="1" applyAlignment="1">
      <alignment horizontal="center"/>
    </xf>
    <xf numFmtId="0" fontId="60" fillId="3" borderId="0" xfId="0" applyFont="1" applyFill="1" applyAlignment="1">
      <alignment horizontal="center" wrapText="1"/>
    </xf>
    <xf numFmtId="164" fontId="5" fillId="5" borderId="32" xfId="0" applyNumberFormat="1" applyFont="1" applyFill="1" applyBorder="1" applyAlignment="1">
      <alignment horizontal="center" vertical="center"/>
    </xf>
    <xf numFmtId="164" fontId="5" fillId="5" borderId="33" xfId="0" applyNumberFormat="1" applyFont="1" applyFill="1" applyBorder="1" applyAlignment="1">
      <alignment horizontal="center" vertical="center"/>
    </xf>
    <xf numFmtId="164" fontId="5" fillId="5" borderId="59" xfId="0" applyNumberFormat="1" applyFont="1" applyFill="1" applyBorder="1" applyAlignment="1">
      <alignment horizontal="center" vertical="center"/>
    </xf>
    <xf numFmtId="164" fontId="5" fillId="5" borderId="4" xfId="0" applyNumberFormat="1" applyFont="1" applyFill="1" applyBorder="1" applyAlignment="1">
      <alignment horizontal="center" vertical="center"/>
    </xf>
    <xf numFmtId="164" fontId="5" fillId="5" borderId="36" xfId="0" applyNumberFormat="1" applyFont="1" applyFill="1" applyBorder="1" applyAlignment="1">
      <alignment horizontal="center" vertical="center"/>
    </xf>
    <xf numFmtId="164" fontId="5" fillId="5" borderId="60" xfId="0" applyNumberFormat="1" applyFont="1" applyFill="1" applyBorder="1" applyAlignment="1">
      <alignment horizontal="center" vertical="center"/>
    </xf>
    <xf numFmtId="0" fontId="47" fillId="19" borderId="0" xfId="0" applyFont="1" applyFill="1" applyAlignment="1">
      <alignment horizontal="center"/>
    </xf>
    <xf numFmtId="0" fontId="32" fillId="3" borderId="24" xfId="0" applyFont="1" applyFill="1" applyBorder="1" applyAlignment="1">
      <alignment horizontal="center"/>
    </xf>
    <xf numFmtId="0" fontId="32" fillId="3" borderId="19" xfId="0" applyFont="1" applyFill="1" applyBorder="1" applyAlignment="1">
      <alignment horizontal="center"/>
    </xf>
    <xf numFmtId="0" fontId="76" fillId="4" borderId="20" xfId="1" applyFont="1" applyFill="1" applyBorder="1" applyAlignment="1">
      <alignment horizontal="center" vertical="center" wrapText="1"/>
    </xf>
    <xf numFmtId="0" fontId="76" fillId="4" borderId="22" xfId="1" applyFont="1" applyFill="1" applyBorder="1" applyAlignment="1">
      <alignment horizontal="center" vertical="center" wrapText="1"/>
    </xf>
    <xf numFmtId="0" fontId="77" fillId="4" borderId="20" xfId="1" applyFont="1" applyFill="1" applyBorder="1" applyAlignment="1">
      <alignment horizontal="center" vertical="center" wrapText="1"/>
    </xf>
    <xf numFmtId="0" fontId="77" fillId="4" borderId="22" xfId="1" applyFont="1" applyFill="1" applyBorder="1" applyAlignment="1">
      <alignment horizontal="center" vertical="center" wrapText="1"/>
    </xf>
    <xf numFmtId="0" fontId="9" fillId="17" borderId="24" xfId="0" applyFont="1" applyFill="1" applyBorder="1" applyAlignment="1">
      <alignment horizontal="center" vertical="center" wrapText="1"/>
    </xf>
    <xf numFmtId="0" fontId="9" fillId="17" borderId="19" xfId="0" applyFont="1" applyFill="1" applyBorder="1" applyAlignment="1">
      <alignment horizontal="center" vertical="center" wrapText="1"/>
    </xf>
    <xf numFmtId="0" fontId="9" fillId="17" borderId="76" xfId="0" applyFont="1" applyFill="1" applyBorder="1" applyAlignment="1">
      <alignment horizontal="center" vertical="center" wrapText="1"/>
    </xf>
    <xf numFmtId="0" fontId="1" fillId="18" borderId="111" xfId="0" applyFont="1" applyFill="1" applyBorder="1" applyAlignment="1">
      <alignment horizontal="center"/>
    </xf>
    <xf numFmtId="0" fontId="5" fillId="18" borderId="111" xfId="0" applyFont="1" applyFill="1" applyBorder="1" applyAlignment="1">
      <alignment horizontal="center"/>
    </xf>
    <xf numFmtId="0" fontId="63" fillId="3" borderId="0" xfId="0" applyFont="1" applyFill="1" applyAlignment="1">
      <alignment horizontal="center" vertical="top" wrapText="1"/>
    </xf>
    <xf numFmtId="0" fontId="64" fillId="0" borderId="0" xfId="0" applyFont="1" applyAlignment="1">
      <alignment horizontal="center" vertical="top" wrapText="1"/>
    </xf>
    <xf numFmtId="1" fontId="5" fillId="9" borderId="96" xfId="0" applyNumberFormat="1" applyFont="1" applyFill="1" applyBorder="1" applyAlignment="1" applyProtection="1">
      <alignment horizontal="left" vertical="center"/>
      <protection locked="0"/>
    </xf>
    <xf numFmtId="1" fontId="5" fillId="9" borderId="97" xfId="0" applyNumberFormat="1" applyFont="1" applyFill="1" applyBorder="1" applyAlignment="1" applyProtection="1">
      <alignment horizontal="left" vertical="center"/>
      <protection locked="0"/>
    </xf>
    <xf numFmtId="0" fontId="7" fillId="3" borderId="0" xfId="0" applyFont="1" applyFill="1" applyAlignment="1">
      <alignment horizontal="center" wrapText="1"/>
    </xf>
    <xf numFmtId="0" fontId="26" fillId="8" borderId="1" xfId="0" applyFont="1" applyFill="1" applyBorder="1" applyAlignment="1">
      <alignment horizontal="center" vertical="center" wrapText="1"/>
    </xf>
    <xf numFmtId="0" fontId="26" fillId="8" borderId="5" xfId="0" applyFont="1" applyFill="1" applyBorder="1" applyAlignment="1">
      <alignment horizontal="center" vertical="center" wrapText="1"/>
    </xf>
    <xf numFmtId="0" fontId="26" fillId="8" borderId="16" xfId="0" applyFont="1" applyFill="1" applyBorder="1" applyAlignment="1">
      <alignment horizontal="center" vertical="center" wrapText="1"/>
    </xf>
    <xf numFmtId="0" fontId="24" fillId="8" borderId="25" xfId="0" applyFont="1" applyFill="1" applyBorder="1" applyAlignment="1">
      <alignment horizontal="center" vertical="center" wrapText="1"/>
    </xf>
    <xf numFmtId="0" fontId="24" fillId="8" borderId="26" xfId="0" applyFont="1" applyFill="1" applyBorder="1" applyAlignment="1">
      <alignment horizontal="center" vertical="center" wrapText="1"/>
    </xf>
    <xf numFmtId="0" fontId="24" fillId="8" borderId="28" xfId="0" applyFont="1" applyFill="1" applyBorder="1" applyAlignment="1">
      <alignment horizontal="center" vertical="center" wrapText="1"/>
    </xf>
    <xf numFmtId="0" fontId="16" fillId="13" borderId="33" xfId="0" applyFont="1" applyFill="1" applyBorder="1" applyAlignment="1">
      <alignment horizontal="center" vertical="center" wrapText="1"/>
    </xf>
    <xf numFmtId="0" fontId="18" fillId="13" borderId="33" xfId="0" applyFont="1" applyFill="1" applyBorder="1" applyAlignment="1">
      <alignment horizontal="center" vertical="center" wrapText="1"/>
    </xf>
    <xf numFmtId="0" fontId="18" fillId="13" borderId="75" xfId="0" applyFont="1" applyFill="1" applyBorder="1" applyAlignment="1">
      <alignment horizontal="center" vertical="center" wrapText="1"/>
    </xf>
    <xf numFmtId="0" fontId="25" fillId="8" borderId="35" xfId="0" applyFont="1" applyFill="1" applyBorder="1" applyAlignment="1">
      <alignment horizontal="center" vertical="center" wrapText="1"/>
    </xf>
    <xf numFmtId="0" fontId="10" fillId="0" borderId="24" xfId="0" applyFont="1" applyBorder="1" applyAlignment="1">
      <alignment horizontal="center"/>
    </xf>
    <xf numFmtId="0" fontId="10" fillId="0" borderId="19" xfId="0" applyFont="1" applyBorder="1" applyAlignment="1">
      <alignment horizontal="center"/>
    </xf>
    <xf numFmtId="0" fontId="16" fillId="13" borderId="9" xfId="0" applyFont="1" applyFill="1" applyBorder="1" applyAlignment="1">
      <alignment horizontal="center" vertical="top" wrapText="1"/>
    </xf>
    <xf numFmtId="0" fontId="13" fillId="13" borderId="9" xfId="0" applyFont="1" applyFill="1" applyBorder="1" applyAlignment="1">
      <alignment horizontal="center" vertical="top" wrapText="1"/>
    </xf>
    <xf numFmtId="0" fontId="13" fillId="13" borderId="0" xfId="0" applyFont="1" applyFill="1" applyAlignment="1">
      <alignment horizontal="center" vertical="top" wrapText="1"/>
    </xf>
    <xf numFmtId="0" fontId="70" fillId="13" borderId="27" xfId="1" applyFont="1" applyFill="1" applyBorder="1" applyAlignment="1">
      <alignment horizontal="center" vertical="center" wrapText="1"/>
    </xf>
    <xf numFmtId="0" fontId="70" fillId="13" borderId="30" xfId="1" applyFont="1" applyFill="1" applyBorder="1" applyAlignment="1">
      <alignment horizontal="center" vertical="center" wrapText="1"/>
    </xf>
    <xf numFmtId="0" fontId="70" fillId="13" borderId="28" xfId="1" applyFont="1" applyFill="1" applyBorder="1" applyAlignment="1">
      <alignment horizontal="center" vertical="center" wrapText="1"/>
    </xf>
    <xf numFmtId="0" fontId="24" fillId="8" borderId="36" xfId="0" applyFont="1" applyFill="1" applyBorder="1" applyAlignment="1">
      <alignment horizontal="center" vertical="center" wrapText="1"/>
    </xf>
    <xf numFmtId="0" fontId="24" fillId="8" borderId="0" xfId="0" applyFont="1" applyFill="1" applyAlignment="1">
      <alignment horizontal="center" vertical="center" wrapText="1"/>
    </xf>
    <xf numFmtId="1" fontId="5" fillId="12" borderId="13" xfId="0" applyNumberFormat="1" applyFont="1" applyFill="1" applyBorder="1" applyAlignment="1">
      <alignment vertical="center"/>
    </xf>
    <xf numFmtId="1" fontId="5" fillId="12" borderId="18" xfId="0" applyNumberFormat="1" applyFont="1" applyFill="1" applyBorder="1" applyAlignment="1">
      <alignment vertical="center"/>
    </xf>
    <xf numFmtId="0" fontId="17" fillId="13" borderId="24" xfId="0" applyFont="1" applyFill="1" applyBorder="1" applyAlignment="1">
      <alignment horizontal="center" vertical="center" wrapText="1"/>
    </xf>
    <xf numFmtId="0" fontId="17" fillId="13" borderId="19" xfId="0" applyFont="1" applyFill="1" applyBorder="1" applyAlignment="1">
      <alignment horizontal="center" vertical="center" wrapText="1"/>
    </xf>
    <xf numFmtId="0" fontId="17" fillId="13" borderId="25" xfId="0" applyFont="1" applyFill="1" applyBorder="1" applyAlignment="1">
      <alignment horizontal="center" vertical="center" wrapText="1"/>
    </xf>
    <xf numFmtId="0" fontId="9" fillId="4" borderId="23" xfId="0" applyFont="1" applyFill="1" applyBorder="1" applyAlignment="1">
      <alignment horizontal="center" vertical="center"/>
    </xf>
    <xf numFmtId="0" fontId="5" fillId="0" borderId="0" xfId="0" applyFont="1"/>
    <xf numFmtId="0" fontId="17" fillId="13" borderId="23" xfId="0" applyFont="1" applyFill="1" applyBorder="1" applyAlignment="1">
      <alignment horizontal="center" vertical="center" wrapText="1"/>
    </xf>
    <xf numFmtId="0" fontId="17" fillId="13" borderId="0" xfId="0" applyFont="1" applyFill="1" applyAlignment="1">
      <alignment horizontal="center" vertical="center" wrapText="1"/>
    </xf>
    <xf numFmtId="0" fontId="17" fillId="13" borderId="26" xfId="0" applyFont="1" applyFill="1" applyBorder="1" applyAlignment="1">
      <alignment horizontal="center" vertical="center" wrapText="1"/>
    </xf>
    <xf numFmtId="1" fontId="5" fillId="12" borderId="36" xfId="0" applyNumberFormat="1" applyFont="1" applyFill="1" applyBorder="1" applyAlignment="1">
      <alignment horizontal="left" vertical="center"/>
    </xf>
    <xf numFmtId="1" fontId="5" fillId="12" borderId="0" xfId="0" applyNumberFormat="1" applyFont="1" applyFill="1" applyAlignment="1">
      <alignment horizontal="left" vertical="center"/>
    </xf>
    <xf numFmtId="0" fontId="16" fillId="8" borderId="2" xfId="0" applyFont="1" applyFill="1" applyBorder="1" applyAlignment="1">
      <alignment horizontal="center" vertical="center" wrapText="1"/>
    </xf>
    <xf numFmtId="0" fontId="9" fillId="12" borderId="6" xfId="0" applyFont="1" applyFill="1" applyBorder="1" applyAlignment="1">
      <alignment horizontal="center"/>
    </xf>
    <xf numFmtId="0" fontId="9" fillId="12" borderId="0" xfId="0" applyFont="1" applyFill="1" applyAlignment="1">
      <alignment horizontal="center"/>
    </xf>
    <xf numFmtId="0" fontId="9" fillId="12" borderId="2" xfId="0" applyFont="1" applyFill="1" applyBorder="1" applyAlignment="1">
      <alignment horizontal="center"/>
    </xf>
    <xf numFmtId="0" fontId="9" fillId="12" borderId="9" xfId="0" applyFont="1" applyFill="1" applyBorder="1" applyAlignment="1">
      <alignment horizontal="center"/>
    </xf>
    <xf numFmtId="0" fontId="9" fillId="12" borderId="10" xfId="0" applyFont="1" applyFill="1" applyBorder="1" applyAlignment="1">
      <alignment horizontal="center"/>
    </xf>
    <xf numFmtId="0" fontId="9" fillId="12" borderId="7" xfId="0" applyFont="1" applyFill="1" applyBorder="1" applyAlignment="1">
      <alignment horizontal="center"/>
    </xf>
    <xf numFmtId="1" fontId="5" fillId="12" borderId="11" xfId="0" applyNumberFormat="1" applyFont="1" applyFill="1" applyBorder="1" applyAlignment="1">
      <alignment horizontal="left" vertical="center"/>
    </xf>
    <xf numFmtId="1" fontId="5" fillId="12" borderId="9" xfId="0" applyNumberFormat="1" applyFont="1" applyFill="1" applyBorder="1" applyAlignment="1">
      <alignment horizontal="left" vertical="center"/>
    </xf>
    <xf numFmtId="1" fontId="5" fillId="12" borderId="10" xfId="0" applyNumberFormat="1" applyFont="1" applyFill="1" applyBorder="1" applyAlignment="1">
      <alignment horizontal="left" vertical="center"/>
    </xf>
    <xf numFmtId="1" fontId="5" fillId="12" borderId="11" xfId="0" applyNumberFormat="1" applyFont="1" applyFill="1" applyBorder="1" applyAlignment="1">
      <alignment vertical="center"/>
    </xf>
    <xf numFmtId="1" fontId="5" fillId="12" borderId="9" xfId="0" applyNumberFormat="1" applyFont="1" applyFill="1" applyBorder="1" applyAlignment="1">
      <alignment vertical="center"/>
    </xf>
    <xf numFmtId="0" fontId="9" fillId="12" borderId="114" xfId="0" applyFont="1" applyFill="1" applyBorder="1" applyAlignment="1">
      <alignment horizontal="left" vertical="center" readingOrder="1"/>
    </xf>
    <xf numFmtId="0" fontId="9" fillId="12" borderId="115" xfId="0" applyFont="1" applyFill="1" applyBorder="1" applyAlignment="1">
      <alignment horizontal="left" vertical="center" readingOrder="1"/>
    </xf>
    <xf numFmtId="0" fontId="9" fillId="12" borderId="116" xfId="0" applyFont="1" applyFill="1" applyBorder="1" applyAlignment="1">
      <alignment horizontal="left" vertical="center" readingOrder="1"/>
    </xf>
    <xf numFmtId="0" fontId="9" fillId="12" borderId="36" xfId="0" applyFont="1" applyFill="1" applyBorder="1" applyAlignment="1">
      <alignment horizontal="left" vertical="center" readingOrder="1"/>
    </xf>
    <xf numFmtId="0" fontId="9" fillId="12" borderId="0" xfId="0" applyFont="1" applyFill="1" applyAlignment="1">
      <alignment horizontal="left" vertical="center" readingOrder="1"/>
    </xf>
    <xf numFmtId="0" fontId="9" fillId="12" borderId="2" xfId="0" applyFont="1" applyFill="1" applyBorder="1" applyAlignment="1">
      <alignment horizontal="left" vertical="center" readingOrder="1"/>
    </xf>
    <xf numFmtId="0" fontId="9" fillId="12" borderId="117" xfId="0" applyFont="1" applyFill="1" applyBorder="1" applyAlignment="1">
      <alignment horizontal="left" vertical="center" readingOrder="1"/>
    </xf>
    <xf numFmtId="0" fontId="9" fillId="12" borderId="118" xfId="0" applyFont="1" applyFill="1" applyBorder="1" applyAlignment="1">
      <alignment horizontal="left" vertical="center" readingOrder="1"/>
    </xf>
    <xf numFmtId="0" fontId="9" fillId="12" borderId="119" xfId="0" applyFont="1" applyFill="1" applyBorder="1" applyAlignment="1">
      <alignment horizontal="left" vertical="center" readingOrder="1"/>
    </xf>
    <xf numFmtId="0" fontId="16" fillId="13" borderId="0" xfId="0" applyFont="1" applyFill="1" applyAlignment="1">
      <alignment horizontal="center" vertical="top" wrapText="1"/>
    </xf>
    <xf numFmtId="0" fontId="5" fillId="2" borderId="79" xfId="0" applyFont="1" applyFill="1" applyBorder="1" applyAlignment="1">
      <alignment horizontal="center"/>
    </xf>
    <xf numFmtId="0" fontId="5" fillId="2" borderId="80" xfId="0" applyFont="1" applyFill="1" applyBorder="1" applyAlignment="1">
      <alignment horizontal="center"/>
    </xf>
    <xf numFmtId="0" fontId="5" fillId="2" borderId="81" xfId="0" applyFont="1" applyFill="1" applyBorder="1" applyAlignment="1">
      <alignment horizontal="center"/>
    </xf>
    <xf numFmtId="0" fontId="47" fillId="10" borderId="0" xfId="0" applyFont="1" applyFill="1" applyAlignment="1">
      <alignment horizontal="center"/>
    </xf>
    <xf numFmtId="0" fontId="32" fillId="3" borderId="25" xfId="0" applyFont="1" applyFill="1" applyBorder="1" applyAlignment="1">
      <alignment horizontal="center"/>
    </xf>
    <xf numFmtId="0" fontId="5" fillId="4" borderId="20"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9" fillId="4" borderId="24" xfId="0" applyFont="1" applyFill="1" applyBorder="1" applyAlignment="1">
      <alignment horizontal="center" vertical="center" wrapText="1"/>
    </xf>
    <xf numFmtId="0" fontId="9" fillId="4" borderId="19" xfId="0" applyFont="1" applyFill="1" applyBorder="1" applyAlignment="1">
      <alignment horizontal="center" vertical="center" wrapText="1"/>
    </xf>
    <xf numFmtId="0" fontId="9" fillId="4" borderId="76" xfId="0" applyFont="1" applyFill="1" applyBorder="1" applyAlignment="1">
      <alignment horizontal="center" vertical="center" wrapText="1"/>
    </xf>
    <xf numFmtId="0" fontId="24" fillId="8" borderId="9" xfId="0" applyFont="1" applyFill="1" applyBorder="1" applyAlignment="1">
      <alignment horizontal="center" vertical="center" wrapText="1"/>
    </xf>
    <xf numFmtId="0" fontId="19" fillId="13" borderId="3" xfId="0" applyFont="1" applyFill="1" applyBorder="1" applyAlignment="1">
      <alignment horizontal="center" vertical="center" wrapText="1"/>
    </xf>
    <xf numFmtId="0" fontId="6" fillId="13" borderId="3" xfId="0" applyFont="1" applyFill="1" applyBorder="1" applyAlignment="1">
      <alignment horizontal="center" vertical="center" wrapText="1"/>
    </xf>
    <xf numFmtId="0" fontId="6" fillId="13" borderId="15" xfId="0" applyFont="1" applyFill="1" applyBorder="1" applyAlignment="1">
      <alignment horizontal="center" vertical="center" wrapText="1"/>
    </xf>
    <xf numFmtId="0" fontId="25" fillId="8" borderId="36" xfId="0" applyFont="1" applyFill="1" applyBorder="1" applyAlignment="1">
      <alignment horizontal="center" vertical="center" wrapText="1"/>
    </xf>
    <xf numFmtId="0" fontId="0" fillId="0" borderId="40" xfId="0" applyBorder="1" applyAlignment="1">
      <alignment horizontal="left" vertical="center"/>
    </xf>
    <xf numFmtId="0" fontId="0" fillId="0" borderId="39" xfId="0" applyBorder="1" applyAlignment="1">
      <alignment horizontal="left" vertical="center"/>
    </xf>
    <xf numFmtId="0" fontId="10" fillId="4" borderId="24" xfId="0" applyFont="1" applyFill="1" applyBorder="1" applyAlignment="1">
      <alignment horizontal="center"/>
    </xf>
    <xf numFmtId="0" fontId="10" fillId="4" borderId="25" xfId="0" applyFont="1" applyFill="1" applyBorder="1" applyAlignment="1">
      <alignment horizontal="center"/>
    </xf>
    <xf numFmtId="0" fontId="10" fillId="4" borderId="28" xfId="0" applyFont="1" applyFill="1" applyBorder="1" applyAlignment="1">
      <alignment horizontal="center"/>
    </xf>
    <xf numFmtId="0" fontId="0" fillId="0" borderId="41" xfId="0" applyBorder="1" applyAlignment="1" applyProtection="1">
      <alignment horizontal="left" vertical="center"/>
      <protection locked="0"/>
    </xf>
    <xf numFmtId="0" fontId="0" fillId="0" borderId="67" xfId="0" applyBorder="1" applyAlignment="1" applyProtection="1">
      <alignment horizontal="left" vertical="center"/>
      <protection locked="0"/>
    </xf>
    <xf numFmtId="0" fontId="47" fillId="11" borderId="0" xfId="0" applyFont="1" applyFill="1" applyAlignment="1">
      <alignment horizontal="center"/>
    </xf>
    <xf numFmtId="0" fontId="22" fillId="11" borderId="0" xfId="0" applyFont="1" applyFill="1" applyAlignment="1">
      <alignment horizontal="center"/>
    </xf>
    <xf numFmtId="0" fontId="3" fillId="3" borderId="19" xfId="0" applyFont="1" applyFill="1" applyBorder="1" applyAlignment="1">
      <alignment horizontal="center"/>
    </xf>
    <xf numFmtId="0" fontId="44" fillId="11" borderId="30" xfId="1" applyFont="1" applyFill="1" applyBorder="1" applyAlignment="1">
      <alignment horizontal="center" vertical="top"/>
    </xf>
    <xf numFmtId="2" fontId="5" fillId="5" borderId="32" xfId="0" applyNumberFormat="1" applyFont="1" applyFill="1" applyBorder="1" applyAlignment="1">
      <alignment horizontal="center" vertical="center"/>
    </xf>
    <xf numFmtId="2" fontId="5" fillId="5" borderId="33" xfId="0" applyNumberFormat="1" applyFont="1" applyFill="1" applyBorder="1" applyAlignment="1">
      <alignment horizontal="center" vertical="center"/>
    </xf>
    <xf numFmtId="2" fontId="5" fillId="5" borderId="59" xfId="0" applyNumberFormat="1" applyFont="1" applyFill="1" applyBorder="1" applyAlignment="1">
      <alignment horizontal="center" vertical="center"/>
    </xf>
    <xf numFmtId="2" fontId="5" fillId="5" borderId="4" xfId="0" applyNumberFormat="1" applyFont="1" applyFill="1" applyBorder="1" applyAlignment="1">
      <alignment horizontal="center" vertical="center"/>
    </xf>
    <xf numFmtId="2" fontId="5" fillId="5" borderId="36" xfId="0" applyNumberFormat="1" applyFont="1" applyFill="1" applyBorder="1" applyAlignment="1">
      <alignment horizontal="center" vertical="center"/>
    </xf>
    <xf numFmtId="2" fontId="5" fillId="5" borderId="60" xfId="0" applyNumberFormat="1" applyFont="1" applyFill="1" applyBorder="1" applyAlignment="1">
      <alignment horizontal="center" vertical="center"/>
    </xf>
    <xf numFmtId="0" fontId="3" fillId="3" borderId="0" xfId="0" applyFont="1" applyFill="1" applyAlignment="1">
      <alignment horizontal="center"/>
    </xf>
    <xf numFmtId="0" fontId="5" fillId="11" borderId="23" xfId="0" applyFont="1" applyFill="1" applyBorder="1" applyAlignment="1">
      <alignment horizontal="center"/>
    </xf>
    <xf numFmtId="0" fontId="5" fillId="11" borderId="0" xfId="0" applyFont="1" applyFill="1" applyAlignment="1">
      <alignment horizontal="center"/>
    </xf>
    <xf numFmtId="0" fontId="5" fillId="11" borderId="26" xfId="0" applyFont="1" applyFill="1" applyBorder="1" applyAlignment="1">
      <alignment horizontal="center"/>
    </xf>
    <xf numFmtId="0" fontId="13" fillId="13" borderId="21" xfId="0" applyFont="1" applyFill="1" applyBorder="1" applyAlignment="1">
      <alignment horizontal="center" vertical="center" wrapText="1"/>
    </xf>
    <xf numFmtId="0" fontId="13" fillId="13" borderId="22" xfId="0" applyFont="1" applyFill="1" applyBorder="1" applyAlignment="1">
      <alignment horizontal="center" vertical="center" wrapText="1"/>
    </xf>
    <xf numFmtId="1" fontId="5" fillId="9" borderId="66" xfId="0" applyNumberFormat="1" applyFont="1" applyFill="1" applyBorder="1" applyAlignment="1" applyProtection="1">
      <alignment horizontal="left" vertical="center" wrapText="1"/>
      <protection locked="0"/>
    </xf>
    <xf numFmtId="1" fontId="5" fillId="9" borderId="67" xfId="0" applyNumberFormat="1" applyFont="1" applyFill="1" applyBorder="1" applyAlignment="1" applyProtection="1">
      <alignment horizontal="left" vertical="center" wrapText="1"/>
      <protection locked="0"/>
    </xf>
    <xf numFmtId="0" fontId="8" fillId="4" borderId="29"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100" xfId="0" applyFont="1" applyFill="1" applyBorder="1" applyAlignment="1">
      <alignment horizontal="center" vertical="center"/>
    </xf>
    <xf numFmtId="0" fontId="10" fillId="4" borderId="29"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100" xfId="0" applyFont="1" applyFill="1" applyBorder="1" applyAlignment="1">
      <alignment horizontal="center" vertical="center"/>
    </xf>
    <xf numFmtId="0" fontId="10" fillId="4" borderId="101" xfId="0" applyFont="1" applyFill="1" applyBorder="1" applyAlignment="1">
      <alignment horizontal="center" vertical="center"/>
    </xf>
    <xf numFmtId="0" fontId="10" fillId="4" borderId="82" xfId="0" applyFont="1" applyFill="1" applyBorder="1" applyAlignment="1">
      <alignment horizontal="center" vertical="center"/>
    </xf>
    <xf numFmtId="0" fontId="10" fillId="4" borderId="102" xfId="0" applyFont="1" applyFill="1" applyBorder="1" applyAlignment="1">
      <alignment horizontal="center" vertical="center"/>
    </xf>
    <xf numFmtId="0" fontId="5" fillId="11" borderId="79" xfId="0" applyFont="1" applyFill="1" applyBorder="1" applyAlignment="1">
      <alignment horizontal="center"/>
    </xf>
    <xf numFmtId="0" fontId="5" fillId="11" borderId="80" xfId="0" applyFont="1" applyFill="1" applyBorder="1" applyAlignment="1">
      <alignment horizontal="center"/>
    </xf>
    <xf numFmtId="0" fontId="10" fillId="4" borderId="79" xfId="0" applyFont="1" applyFill="1" applyBorder="1" applyAlignment="1">
      <alignment horizontal="center"/>
    </xf>
    <xf numFmtId="0" fontId="10" fillId="4" borderId="81" xfId="0" applyFont="1" applyFill="1" applyBorder="1" applyAlignment="1">
      <alignment horizontal="center"/>
    </xf>
    <xf numFmtId="0" fontId="30" fillId="4" borderId="80" xfId="0" applyFont="1" applyFill="1" applyBorder="1" applyAlignment="1">
      <alignment horizontal="center"/>
    </xf>
    <xf numFmtId="0" fontId="27" fillId="5" borderId="24" xfId="0" applyFont="1" applyFill="1" applyBorder="1" applyAlignment="1">
      <alignment horizontal="left" vertical="center" wrapText="1"/>
    </xf>
    <xf numFmtId="0" fontId="27" fillId="5" borderId="19" xfId="0" applyFont="1" applyFill="1" applyBorder="1" applyAlignment="1">
      <alignment horizontal="left" vertical="center" wrapText="1"/>
    </xf>
    <xf numFmtId="0" fontId="27" fillId="5" borderId="25" xfId="0" applyFont="1" applyFill="1" applyBorder="1" applyAlignment="1">
      <alignment horizontal="left" vertical="center" wrapText="1"/>
    </xf>
    <xf numFmtId="0" fontId="27" fillId="5" borderId="112" xfId="0" applyFont="1" applyFill="1" applyBorder="1" applyAlignment="1">
      <alignment horizontal="left" vertical="center" wrapText="1"/>
    </xf>
    <xf numFmtId="0" fontId="27" fillId="5" borderId="18" xfId="0" applyFont="1" applyFill="1" applyBorder="1" applyAlignment="1">
      <alignment horizontal="left" vertical="center" wrapText="1"/>
    </xf>
    <xf numFmtId="0" fontId="27" fillId="5" borderId="113" xfId="0" applyFont="1" applyFill="1" applyBorder="1" applyAlignment="1">
      <alignment horizontal="left" vertical="center" wrapText="1"/>
    </xf>
    <xf numFmtId="0" fontId="13" fillId="5" borderId="23" xfId="0" applyFont="1" applyFill="1" applyBorder="1" applyAlignment="1">
      <alignment horizontal="left" vertical="center" wrapText="1"/>
    </xf>
    <xf numFmtId="0" fontId="13" fillId="5" borderId="0" xfId="0" applyFont="1" applyFill="1" applyAlignment="1">
      <alignment horizontal="left" vertical="center" wrapText="1"/>
    </xf>
    <xf numFmtId="0" fontId="13" fillId="5" borderId="26" xfId="0" applyFont="1" applyFill="1" applyBorder="1" applyAlignment="1">
      <alignment horizontal="left" vertical="center" wrapText="1"/>
    </xf>
    <xf numFmtId="0" fontId="13" fillId="5" borderId="27" xfId="0" applyFont="1" applyFill="1" applyBorder="1" applyAlignment="1">
      <alignment horizontal="left" vertical="center" wrapText="1"/>
    </xf>
    <xf numFmtId="0" fontId="13" fillId="5" borderId="30" xfId="0" applyFont="1" applyFill="1" applyBorder="1" applyAlignment="1">
      <alignment horizontal="left" vertical="center" wrapText="1"/>
    </xf>
    <xf numFmtId="0" fontId="13" fillId="5" borderId="28" xfId="0" applyFont="1" applyFill="1" applyBorder="1" applyAlignment="1">
      <alignment horizontal="left" vertical="center" wrapText="1"/>
    </xf>
    <xf numFmtId="0" fontId="64" fillId="13" borderId="24" xfId="0" applyFont="1" applyFill="1" applyBorder="1" applyAlignment="1">
      <alignment horizontal="center" vertical="top" wrapText="1"/>
    </xf>
    <xf numFmtId="0" fontId="64" fillId="13" borderId="25" xfId="0" applyFont="1" applyFill="1" applyBorder="1" applyAlignment="1">
      <alignment horizontal="center" vertical="top" wrapText="1"/>
    </xf>
    <xf numFmtId="0" fontId="64" fillId="13" borderId="23" xfId="0" applyFont="1" applyFill="1" applyBorder="1" applyAlignment="1">
      <alignment horizontal="center" vertical="top" wrapText="1"/>
    </xf>
    <xf numFmtId="0" fontId="64" fillId="13" borderId="26" xfId="0" applyFont="1" applyFill="1" applyBorder="1" applyAlignment="1">
      <alignment horizontal="center" vertical="top" wrapText="1"/>
    </xf>
    <xf numFmtId="0" fontId="64" fillId="13" borderId="27" xfId="0" applyFont="1" applyFill="1" applyBorder="1" applyAlignment="1">
      <alignment horizontal="center" vertical="top" wrapText="1"/>
    </xf>
    <xf numFmtId="0" fontId="64" fillId="13" borderId="28" xfId="0" applyFont="1" applyFill="1" applyBorder="1" applyAlignment="1">
      <alignment horizontal="center" vertical="top" wrapText="1"/>
    </xf>
    <xf numFmtId="0" fontId="5" fillId="11" borderId="81" xfId="0" applyFont="1" applyFill="1" applyBorder="1" applyAlignment="1">
      <alignment horizontal="center"/>
    </xf>
    <xf numFmtId="0" fontId="25" fillId="5" borderId="12" xfId="0" applyFont="1" applyFill="1" applyBorder="1" applyAlignment="1">
      <alignment horizontal="center" vertical="center" wrapText="1"/>
    </xf>
    <xf numFmtId="0" fontId="26" fillId="5" borderId="35"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26" fillId="5" borderId="15" xfId="0" applyFont="1" applyFill="1" applyBorder="1" applyAlignment="1">
      <alignment horizontal="center" vertical="center" wrapText="1"/>
    </xf>
    <xf numFmtId="0" fontId="24" fillId="5" borderId="9" xfId="0" applyFont="1" applyFill="1" applyBorder="1" applyAlignment="1">
      <alignment horizontal="center" vertical="center" wrapText="1"/>
    </xf>
    <xf numFmtId="0" fontId="24" fillId="5" borderId="0" xfId="0" applyFont="1" applyFill="1" applyAlignment="1">
      <alignment horizontal="center" vertical="center" wrapText="1"/>
    </xf>
    <xf numFmtId="0" fontId="10" fillId="4" borderId="62" xfId="0" applyFont="1" applyFill="1" applyBorder="1" applyAlignment="1">
      <alignment horizontal="center"/>
    </xf>
    <xf numFmtId="0" fontId="10" fillId="4" borderId="7" xfId="0" applyFont="1" applyFill="1" applyBorder="1" applyAlignment="1">
      <alignment horizontal="center"/>
    </xf>
    <xf numFmtId="0" fontId="10" fillId="4" borderId="70" xfId="0" applyFont="1" applyFill="1" applyBorder="1" applyAlignment="1">
      <alignment horizontal="center"/>
    </xf>
    <xf numFmtId="0" fontId="13" fillId="5" borderId="36" xfId="0" applyFont="1" applyFill="1" applyBorder="1" applyAlignment="1">
      <alignment horizontal="left" vertical="center" wrapText="1"/>
    </xf>
    <xf numFmtId="0" fontId="10" fillId="4" borderId="71" xfId="0" applyFont="1" applyFill="1" applyBorder="1" applyAlignment="1">
      <alignment horizontal="center"/>
    </xf>
    <xf numFmtId="0" fontId="10" fillId="4" borderId="72" xfId="0" applyFont="1" applyFill="1" applyBorder="1" applyAlignment="1">
      <alignment horizontal="center"/>
    </xf>
    <xf numFmtId="0" fontId="10" fillId="4" borderId="73" xfId="0" applyFont="1" applyFill="1" applyBorder="1" applyAlignment="1">
      <alignment horizontal="center"/>
    </xf>
    <xf numFmtId="0" fontId="13" fillId="5" borderId="13" xfId="0" applyFont="1" applyFill="1" applyBorder="1" applyAlignment="1">
      <alignment horizontal="left" vertical="center" wrapText="1"/>
    </xf>
    <xf numFmtId="0" fontId="13" fillId="5" borderId="18" xfId="0" applyFont="1" applyFill="1" applyBorder="1" applyAlignment="1">
      <alignment horizontal="left" vertical="center" wrapText="1"/>
    </xf>
    <xf numFmtId="0" fontId="13" fillId="5" borderId="14" xfId="0" applyFont="1" applyFill="1" applyBorder="1" applyAlignment="1">
      <alignment horizontal="left" vertical="center" wrapText="1"/>
    </xf>
    <xf numFmtId="1" fontId="5" fillId="9" borderId="66" xfId="0" applyNumberFormat="1" applyFont="1" applyFill="1" applyBorder="1" applyAlignment="1" applyProtection="1">
      <alignment horizontal="left" vertical="center"/>
      <protection locked="0"/>
    </xf>
    <xf numFmtId="1" fontId="5" fillId="9" borderId="67" xfId="0" applyNumberFormat="1" applyFont="1" applyFill="1" applyBorder="1" applyAlignment="1" applyProtection="1">
      <alignment horizontal="left" vertical="center"/>
      <protection locked="0"/>
    </xf>
    <xf numFmtId="0" fontId="8" fillId="4" borderId="61" xfId="0" applyFont="1" applyFill="1" applyBorder="1" applyAlignment="1">
      <alignment horizontal="center"/>
    </xf>
    <xf numFmtId="0" fontId="8" fillId="4" borderId="68" xfId="0" applyFont="1" applyFill="1" applyBorder="1" applyAlignment="1">
      <alignment horizontal="center"/>
    </xf>
    <xf numFmtId="0" fontId="8" fillId="4" borderId="69" xfId="0" applyFont="1" applyFill="1" applyBorder="1" applyAlignment="1">
      <alignment horizontal="center"/>
    </xf>
    <xf numFmtId="0" fontId="8" fillId="4" borderId="62" xfId="0" applyFont="1" applyFill="1" applyBorder="1" applyAlignment="1">
      <alignment horizontal="center"/>
    </xf>
    <xf numFmtId="0" fontId="8" fillId="4" borderId="7" xfId="0" applyFont="1" applyFill="1" applyBorder="1" applyAlignment="1">
      <alignment horizontal="center"/>
    </xf>
    <xf numFmtId="0" fontId="8" fillId="4" borderId="70" xfId="0" applyFont="1" applyFill="1" applyBorder="1" applyAlignment="1">
      <alignment horizontal="center"/>
    </xf>
    <xf numFmtId="0" fontId="14" fillId="5" borderId="11" xfId="0" applyFont="1" applyFill="1" applyBorder="1" applyAlignment="1">
      <alignment horizontal="left" vertical="center"/>
    </xf>
    <xf numFmtId="0" fontId="14" fillId="5" borderId="9" xfId="0" applyFont="1" applyFill="1" applyBorder="1" applyAlignment="1">
      <alignment horizontal="left" vertical="center"/>
    </xf>
    <xf numFmtId="0" fontId="3" fillId="3" borderId="24" xfId="0" applyFont="1" applyFill="1" applyBorder="1" applyAlignment="1">
      <alignment horizontal="center"/>
    </xf>
    <xf numFmtId="0" fontId="3" fillId="3" borderId="25" xfId="0" applyFont="1" applyFill="1" applyBorder="1" applyAlignment="1">
      <alignment horizontal="center"/>
    </xf>
    <xf numFmtId="0" fontId="25" fillId="5" borderId="36" xfId="0" applyFont="1" applyFill="1" applyBorder="1" applyAlignment="1">
      <alignment horizontal="center" vertical="center" wrapText="1"/>
    </xf>
    <xf numFmtId="0" fontId="24" fillId="5" borderId="36" xfId="0" applyFont="1" applyFill="1" applyBorder="1" applyAlignment="1">
      <alignment horizontal="center" vertical="center" wrapText="1"/>
    </xf>
    <xf numFmtId="0" fontId="26" fillId="13" borderId="23" xfId="0" applyFont="1" applyFill="1" applyBorder="1" applyAlignment="1">
      <alignment horizontal="center" vertical="center" wrapText="1"/>
    </xf>
    <xf numFmtId="0" fontId="26" fillId="13" borderId="0" xfId="0" applyFont="1" applyFill="1" applyAlignment="1">
      <alignment horizontal="center" vertical="center" wrapText="1"/>
    </xf>
    <xf numFmtId="0" fontId="7" fillId="13" borderId="23" xfId="0" applyFont="1" applyFill="1" applyBorder="1" applyAlignment="1">
      <alignment horizontal="center" vertical="center" wrapText="1"/>
    </xf>
    <xf numFmtId="0" fontId="27" fillId="13" borderId="0" xfId="0" applyFont="1" applyFill="1" applyAlignment="1">
      <alignment horizontal="center" vertical="center" wrapText="1"/>
    </xf>
    <xf numFmtId="0" fontId="27" fillId="13" borderId="23" xfId="0" applyFont="1" applyFill="1" applyBorder="1" applyAlignment="1">
      <alignment horizontal="center" vertical="center" wrapText="1"/>
    </xf>
    <xf numFmtId="0" fontId="25" fillId="5" borderId="24" xfId="0" applyFont="1" applyFill="1" applyBorder="1" applyAlignment="1">
      <alignment horizontal="left" vertical="center" wrapText="1"/>
    </xf>
    <xf numFmtId="0" fontId="25" fillId="5" borderId="19" xfId="0" applyFont="1" applyFill="1" applyBorder="1" applyAlignment="1">
      <alignment horizontal="left" vertical="center" wrapText="1"/>
    </xf>
    <xf numFmtId="0" fontId="25" fillId="5" borderId="25" xfId="0" applyFont="1" applyFill="1" applyBorder="1" applyAlignment="1">
      <alignment horizontal="left" vertical="center" wrapText="1"/>
    </xf>
    <xf numFmtId="0" fontId="25" fillId="5" borderId="112" xfId="0" applyFont="1" applyFill="1" applyBorder="1" applyAlignment="1">
      <alignment horizontal="left" vertical="center" wrapText="1"/>
    </xf>
    <xf numFmtId="0" fontId="25" fillId="5" borderId="18" xfId="0" applyFont="1" applyFill="1" applyBorder="1" applyAlignment="1">
      <alignment horizontal="left" vertical="center" wrapText="1"/>
    </xf>
    <xf numFmtId="0" fontId="25" fillId="5" borderId="113" xfId="0" applyFont="1" applyFill="1" applyBorder="1" applyAlignment="1">
      <alignment horizontal="left" vertical="center" wrapText="1"/>
    </xf>
    <xf numFmtId="0" fontId="60" fillId="3" borderId="0" xfId="0" applyFont="1" applyFill="1" applyAlignment="1">
      <alignment horizontal="center" vertical="center" wrapText="1"/>
    </xf>
    <xf numFmtId="0" fontId="14" fillId="13" borderId="23" xfId="0" applyFont="1" applyFill="1" applyBorder="1" applyAlignment="1">
      <alignment horizontal="center" vertical="center"/>
    </xf>
    <xf numFmtId="0" fontId="14" fillId="13" borderId="0" xfId="0" applyFont="1" applyFill="1" applyAlignment="1">
      <alignment horizontal="center" vertical="center"/>
    </xf>
    <xf numFmtId="0" fontId="10" fillId="4" borderId="61" xfId="0" applyFont="1" applyFill="1" applyBorder="1" applyAlignment="1">
      <alignment horizontal="center"/>
    </xf>
    <xf numFmtId="0" fontId="10" fillId="4" borderId="68" xfId="0" applyFont="1" applyFill="1" applyBorder="1" applyAlignment="1">
      <alignment horizontal="center"/>
    </xf>
    <xf numFmtId="0" fontId="10" fillId="4" borderId="69" xfId="0" applyFont="1" applyFill="1" applyBorder="1" applyAlignment="1">
      <alignment horizontal="center"/>
    </xf>
    <xf numFmtId="0" fontId="61" fillId="13" borderId="0" xfId="0" applyFont="1" applyFill="1" applyAlignment="1">
      <alignment horizontal="center" vertical="top" wrapText="1"/>
    </xf>
    <xf numFmtId="164" fontId="5" fillId="5" borderId="25" xfId="0" applyNumberFormat="1" applyFont="1" applyFill="1" applyBorder="1" applyAlignment="1">
      <alignment horizontal="center" vertical="center"/>
    </xf>
    <xf numFmtId="164" fontId="5" fillId="5" borderId="26" xfId="0" applyNumberFormat="1" applyFont="1" applyFill="1" applyBorder="1" applyAlignment="1">
      <alignment horizontal="center" vertical="center"/>
    </xf>
    <xf numFmtId="164" fontId="5" fillId="5" borderId="104" xfId="0" applyNumberFormat="1" applyFont="1" applyFill="1" applyBorder="1" applyAlignment="1">
      <alignment horizontal="center" vertical="center"/>
    </xf>
    <xf numFmtId="0" fontId="10" fillId="4" borderId="65" xfId="0" applyFont="1" applyFill="1" applyBorder="1" applyAlignment="1">
      <alignment horizontal="center"/>
    </xf>
    <xf numFmtId="0" fontId="51" fillId="9" borderId="24" xfId="0" applyFont="1" applyFill="1" applyBorder="1" applyAlignment="1">
      <alignment horizontal="center" vertical="center" wrapText="1"/>
    </xf>
    <xf numFmtId="0" fontId="51" fillId="9" borderId="27" xfId="0" applyFont="1" applyFill="1" applyBorder="1" applyAlignment="1">
      <alignment horizontal="center" vertical="center" wrapText="1"/>
    </xf>
    <xf numFmtId="0" fontId="15" fillId="15" borderId="36" xfId="0" applyFont="1" applyFill="1" applyBorder="1" applyAlignment="1">
      <alignment horizontal="center" wrapText="1"/>
    </xf>
    <xf numFmtId="0" fontId="15" fillId="15" borderId="0" xfId="0" applyFont="1" applyFill="1" applyAlignment="1">
      <alignment horizontal="center" wrapText="1"/>
    </xf>
  </cellXfs>
  <cellStyles count="2">
    <cellStyle name="Hyperlink" xfId="1" builtinId="8"/>
    <cellStyle name="Normal" xfId="0" builtinId="0"/>
  </cellStyles>
  <dxfs count="17">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s>
  <tableStyles count="0" defaultTableStyle="TableStyleMedium2" defaultPivotStyle="PivotStyleLight16"/>
  <colors>
    <mruColors>
      <color rgb="FFFFD54F"/>
      <color rgb="FF44546A"/>
      <color rgb="FF4353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qpp-cm-prod-content.s3.amazonaws.com/uploads/3129/2025-mips-summary-cost-measures.pdf" TargetMode="External"/><Relationship Id="rId13" Type="http://schemas.openxmlformats.org/officeDocument/2006/relationships/hyperlink" Target="https://iknowmed.help.ontada.com/kb/en/promoting-interoperability-measures-312578" TargetMode="External"/><Relationship Id="rId3" Type="http://schemas.openxmlformats.org/officeDocument/2006/relationships/hyperlink" Target="https://qpp-cm-prod-content.s3.amazonaws.com/uploads/3131_duplicate/2025-Improvement-Activities-Inventory.zip" TargetMode="External"/><Relationship Id="rId7" Type="http://schemas.openxmlformats.org/officeDocument/2006/relationships/hyperlink" Target="https://qpp-cm-prod-content.s3.amazonaws.com/uploads/2294/MIPS%20Cost%20Performance%20Category%20Fact%20Sheet.pdf" TargetMode="External"/><Relationship Id="rId12" Type="http://schemas.openxmlformats.org/officeDocument/2006/relationships/hyperlink" Target="https://iknowmed.help.ontada.com/kb/en/quality-measures-312577" TargetMode="External"/><Relationship Id="rId2" Type="http://schemas.openxmlformats.org/officeDocument/2006/relationships/hyperlink" Target="https://qpp-cm-prod-content.s3.amazonaws.com/uploads/3254/2025-MIPS-Reporting-Options-Comparison-Resource.pdf" TargetMode="External"/><Relationship Id="rId1" Type="http://schemas.openxmlformats.org/officeDocument/2006/relationships/hyperlink" Target="https://qpp-cm-prod-content.s3.amazonaws.com/uploads/3113/2025-Improvement-Activities-Quick-Start-Guide.pdf" TargetMode="External"/><Relationship Id="rId6" Type="http://schemas.openxmlformats.org/officeDocument/2006/relationships/hyperlink" Target="https://qpp-cm-prod-content.s3.amazonaws.com/uploads/3116/2025-Quality-Quick-Start-Guide.pdf" TargetMode="External"/><Relationship Id="rId11" Type="http://schemas.openxmlformats.org/officeDocument/2006/relationships/hyperlink" Target="https://qpp.cms.gov/mips/explore-mips-value-pathways/2025/M0001" TargetMode="External"/><Relationship Id="rId5" Type="http://schemas.openxmlformats.org/officeDocument/2006/relationships/hyperlink" Target="https://qpp-cm-prod-content.s3.amazonaws.com/uploads/3212/2025-MVPs-Implementation-Guide.pdf" TargetMode="External"/><Relationship Id="rId10" Type="http://schemas.openxmlformats.org/officeDocument/2006/relationships/hyperlink" Target="https://qpp.cms.gov/mips/explore-mips-value-pathways/2025/M0001" TargetMode="External"/><Relationship Id="rId4" Type="http://schemas.openxmlformats.org/officeDocument/2006/relationships/hyperlink" Target="https://qpp-cm-prod-content.s3.amazonaws.com/uploads/3122/2025-MIPS-Promoting-Interoperability-Measure-Specifications.zip" TargetMode="External"/><Relationship Id="rId9" Type="http://schemas.openxmlformats.org/officeDocument/2006/relationships/hyperlink" Target="https://qpp-cm-prod-content.s3.amazonaws.com/uploads/3125/2025-MIPS-Quality-Measures-List.xlsx" TargetMode="External"/><Relationship Id="rId1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iknowmed.help.ontada.com/kb/en/quality-measures-312577" TargetMode="External"/><Relationship Id="rId1" Type="http://schemas.openxmlformats.org/officeDocument/2006/relationships/hyperlink" Target="https://qpp.cms.gov/mips/explore-mips-value-pathways"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swpb.usoncology.com/myManager/wa/iKM_Gen2/~tag/published/index.html?library=library.txt&amp;show=group!GR_4B53A3E01FEBB5B2" TargetMode="External"/><Relationship Id="rId3" Type="http://schemas.openxmlformats.org/officeDocument/2006/relationships/hyperlink" Target="https://swpb.usoncology.com/myManager/wa/iKM_Gen2/~tag/published/index.html?library=library.txt&amp;show=group!GR_4B53A3E01FEBB5B2" TargetMode="External"/><Relationship Id="rId7" Type="http://schemas.openxmlformats.org/officeDocument/2006/relationships/hyperlink" Target="https://swpb.usoncology.com/myManager/wa/iKM_Gen2/~tag/published/index.html?library=library.txt&amp;show=group!GR_4B53A3E01FEBB5B2" TargetMode="External"/><Relationship Id="rId12" Type="http://schemas.openxmlformats.org/officeDocument/2006/relationships/hyperlink" Target="https://swpb.usoncology.com/myManager/wa/iKM_Gen2/~tag/published/index.html?library=library.txt&amp;show=group!GR_4B53A3E01FEBB5B2" TargetMode="External"/><Relationship Id="rId2" Type="http://schemas.openxmlformats.org/officeDocument/2006/relationships/hyperlink" Target="https://swpb.usoncology.com/myManager/wa/iKM_Gen2/~tag/published/index.html?library=library.txt&amp;show=group!GR_4B53A3E01FEBB5B2" TargetMode="External"/><Relationship Id="rId1" Type="http://schemas.openxmlformats.org/officeDocument/2006/relationships/hyperlink" Target="https://swpb.usoncology.com/myManager/wa/iKM_Gen2/~tag/published/index.html?library=library.txt&amp;show=group!GR_4B53A3E01FEBB5B2" TargetMode="External"/><Relationship Id="rId6" Type="http://schemas.openxmlformats.org/officeDocument/2006/relationships/hyperlink" Target="https://swpb.usoncology.com/myManager/wa/iKM_Gen2/~tag/published/index.html?library=library.txt&amp;show=group!GR_4B53A3E01FEBB5B2" TargetMode="External"/><Relationship Id="rId11" Type="http://schemas.openxmlformats.org/officeDocument/2006/relationships/hyperlink" Target="https://swpb.usoncology.com/myManager/wa/iKM_Gen2/~tag/published/index.html?library=library.txt&amp;show=group!GR_4B53A3E01FEBB5B2" TargetMode="External"/><Relationship Id="rId5" Type="http://schemas.openxmlformats.org/officeDocument/2006/relationships/hyperlink" Target="https://swpb.usoncology.com/myManager/wa/iKM_Gen2/~tag/published/index.html?library=library.txt&amp;show=group!GR_4B53A3E01FEBB5B2" TargetMode="External"/><Relationship Id="rId10" Type="http://schemas.openxmlformats.org/officeDocument/2006/relationships/hyperlink" Target="https://swpb.usoncology.com/myManager/wa/iKM_Gen2/~tag/published/index.html?library=library.txt&amp;show=group!GR_4B53A3E01FEBB5B2" TargetMode="External"/><Relationship Id="rId4" Type="http://schemas.openxmlformats.org/officeDocument/2006/relationships/hyperlink" Target="https://swpb.usoncology.com/myManager/wa/iKM_Gen2/~tag/published/index.html?library=library.txt&amp;show=group!GR_4B53A3E01FEBB5B2" TargetMode="External"/><Relationship Id="rId9" Type="http://schemas.openxmlformats.org/officeDocument/2006/relationships/hyperlink" Target="https://swpb.usoncology.com/myManager/wa/iKM_Gen2/~tag/published/index.html?library=library.txt&amp;show=group!GR_4B53A3E01FEBB5B2"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swpb.usoncology.com/myManager/wa/iKM_Gen2/~tag/published/index.html?library=library.txt&amp;show=group!GR_4B53A3E01FEBB5B2" TargetMode="External"/><Relationship Id="rId13" Type="http://schemas.openxmlformats.org/officeDocument/2006/relationships/hyperlink" Target="https://swpb.usoncology.com/myManager/wa/iKM_Gen2/~tag/published/index.html?library=library.txt&amp;show=group!GR_4B53A3E01FEBB5B2" TargetMode="External"/><Relationship Id="rId18" Type="http://schemas.openxmlformats.org/officeDocument/2006/relationships/hyperlink" Target="https://swpb.usoncology.com/myManager/wa/iKM_Gen2/~tag/published/index.html?library=library.txt&amp;show=group!GR_4B53A3E01FEBB5B2" TargetMode="External"/><Relationship Id="rId3" Type="http://schemas.openxmlformats.org/officeDocument/2006/relationships/hyperlink" Target="https://swpb.usoncology.com/myManager/wa/iKM_Gen2/~tag/published/index.html?library=library.txt&amp;show=group!GR_4B53A3E01FEBB5B2" TargetMode="External"/><Relationship Id="rId21" Type="http://schemas.openxmlformats.org/officeDocument/2006/relationships/hyperlink" Target="https://swpb.usoncology.com/myManager/wa/iKM_Gen2/~tag/published/index.html?library=library.txt&amp;show=group!GR_4B53A3E01FEBB5B2" TargetMode="External"/><Relationship Id="rId7" Type="http://schemas.openxmlformats.org/officeDocument/2006/relationships/hyperlink" Target="https://swpb.usoncology.com/myManager/wa/iKM_Gen2/~tag/published/index.html?library=library.txt&amp;show=group!GR_4B53A3E01FEBB5B2" TargetMode="External"/><Relationship Id="rId12" Type="http://schemas.openxmlformats.org/officeDocument/2006/relationships/hyperlink" Target="https://swpb.usoncology.com/myManager/wa/iKM_Gen2/~tag/published/index.html?library=library.txt&amp;show=group!GR_4B53A3E01FEBB5B2" TargetMode="External"/><Relationship Id="rId17" Type="http://schemas.openxmlformats.org/officeDocument/2006/relationships/hyperlink" Target="https://swpb.usoncology.com/myManager/wa/iKM_Gen2/~tag/published/index.html?library=library.txt&amp;show=group!GR_4B53A3E01FEBB5B2" TargetMode="External"/><Relationship Id="rId2" Type="http://schemas.openxmlformats.org/officeDocument/2006/relationships/hyperlink" Target="https://swpb.usoncology.com/myManager/wa/iKM_Gen2/~tag/published/index.html?library=library.txt&amp;show=group!GR_4B53A3E01FEBB5B2" TargetMode="External"/><Relationship Id="rId16" Type="http://schemas.openxmlformats.org/officeDocument/2006/relationships/hyperlink" Target="https://swpb.usoncology.com/myManager/wa/iKM_Gen2/~tag/published/index.html?library=library.txt&amp;show=group!GR_4B53A3E01FEBB5B2" TargetMode="External"/><Relationship Id="rId20" Type="http://schemas.openxmlformats.org/officeDocument/2006/relationships/hyperlink" Target="https://swpb.usoncology.com/myManager/wa/iKM_Gen2/~tag/published/index.html?library=library.txt&amp;show=group!GR_4B53A3E01FEBB5B2" TargetMode="External"/><Relationship Id="rId1" Type="http://schemas.openxmlformats.org/officeDocument/2006/relationships/hyperlink" Target="https://swpb.usoncology.com/myManager/wa/iKM_Gen2/~tag/published/index.html?library=library.txt&amp;show=group!GR_4B53A3E01FEBB5B2" TargetMode="External"/><Relationship Id="rId6" Type="http://schemas.openxmlformats.org/officeDocument/2006/relationships/hyperlink" Target="https://swpb.usoncology.com/myManager/wa/iKM_Gen2/~tag/published/index.html?library=library.txt&amp;show=group!GR_4B53A3E01FEBB5B2" TargetMode="External"/><Relationship Id="rId11" Type="http://schemas.openxmlformats.org/officeDocument/2006/relationships/hyperlink" Target="https://swpb.usoncology.com/myManager/wa/iKM_Gen2/~tag/published/index.html?library=library.txt&amp;show=group!GR_4B53A3E01FEBB5B2" TargetMode="External"/><Relationship Id="rId24" Type="http://schemas.openxmlformats.org/officeDocument/2006/relationships/hyperlink" Target="https://swpb.usoncology.com/myManager/wa/iKM_Gen2/~tag/published/index.html?library=library.txt&amp;show=group!GR_4B53A3E01FEBB5B2" TargetMode="External"/><Relationship Id="rId5" Type="http://schemas.openxmlformats.org/officeDocument/2006/relationships/hyperlink" Target="https://swpb.usoncology.com/myManager/wa/iKM_Gen2/~tag/published/index.html?library=library.txt&amp;show=group!GR_4B53A3E01FEBB5B2" TargetMode="External"/><Relationship Id="rId15" Type="http://schemas.openxmlformats.org/officeDocument/2006/relationships/hyperlink" Target="https://swpb.usoncology.com/myManager/wa/iKM_Gen2/~tag/published/index.html?library=library.txt&amp;show=group!GR_4B53A3E01FEBB5B2" TargetMode="External"/><Relationship Id="rId23" Type="http://schemas.openxmlformats.org/officeDocument/2006/relationships/hyperlink" Target="https://swpb.usoncology.com/myManager/wa/iKM_Gen2/~tag/published/index.html?library=library.txt&amp;show=group!GR_4B53A3E01FEBB5B2" TargetMode="External"/><Relationship Id="rId10" Type="http://schemas.openxmlformats.org/officeDocument/2006/relationships/hyperlink" Target="https://swpb.usoncology.com/myManager/wa/iKM_Gen2/~tag/published/index.html?library=library.txt&amp;show=group!GR_4B53A3E01FEBB5B2" TargetMode="External"/><Relationship Id="rId19" Type="http://schemas.openxmlformats.org/officeDocument/2006/relationships/hyperlink" Target="https://swpb.usoncology.com/myManager/wa/iKM_Gen2/~tag/published/index.html?library=library.txt&amp;show=group!GR_4B53A3E01FEBB5B2" TargetMode="External"/><Relationship Id="rId4" Type="http://schemas.openxmlformats.org/officeDocument/2006/relationships/hyperlink" Target="https://swpb.usoncology.com/myManager/wa/iKM_Gen2/~tag/published/index.html?library=library.txt&amp;show=group!GR_4B53A3E01FEBB5B2" TargetMode="External"/><Relationship Id="rId9" Type="http://schemas.openxmlformats.org/officeDocument/2006/relationships/hyperlink" Target="https://swpb.usoncology.com/myManager/wa/iKM_Gen2/~tag/published/index.html?library=library.txt&amp;show=group!GR_4B53A3E01FEBB5B2" TargetMode="External"/><Relationship Id="rId14" Type="http://schemas.openxmlformats.org/officeDocument/2006/relationships/hyperlink" Target="https://swpb.usoncology.com/myManager/wa/iKM_Gen2/~tag/published/index.html?library=library.txt&amp;show=group!GR_4B53A3E01FEBB5B2" TargetMode="External"/><Relationship Id="rId22" Type="http://schemas.openxmlformats.org/officeDocument/2006/relationships/hyperlink" Target="https://swpb.usoncology.com/myManager/wa/iKM_Gen2/~tag/published/index.html?library=library.txt&amp;show=group!GR_4B53A3E01FEBB5B2"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swpb.usoncology.com/myManager/wa/iKM_Gen2/~tag/published/index.html?library=library.txt&amp;show=group!GR_4B53A3E01FEBB5B2" TargetMode="External"/><Relationship Id="rId13" Type="http://schemas.openxmlformats.org/officeDocument/2006/relationships/hyperlink" Target="https://swpb.usoncology.com/myManager/wa/iKM_Gen2/~tag/published/index.html?library=library.txt&amp;show=group!GR_4B53A3E01FEBB5B2" TargetMode="External"/><Relationship Id="rId18" Type="http://schemas.openxmlformats.org/officeDocument/2006/relationships/hyperlink" Target="https://swpb.usoncology.com/myManager/wa/iKM_Gen2/~tag/published/index.html?library=library.txt&amp;show=group!GR_4B53A3E01FEBB5B2" TargetMode="External"/><Relationship Id="rId3" Type="http://schemas.openxmlformats.org/officeDocument/2006/relationships/hyperlink" Target="https://swpb.usoncology.com/myManager/wa/iKM_Gen2/~tag/published/index.html?library=library.txt&amp;show=group!GR_4B53A3E01FEBB5B2" TargetMode="External"/><Relationship Id="rId21" Type="http://schemas.openxmlformats.org/officeDocument/2006/relationships/hyperlink" Target="https://swpb.usoncology.com/myManager/wa/iKM_Gen2/~tag/published/index.html?library=library.txt&amp;show=group!GR_4B53A3E01FEBB5B2" TargetMode="External"/><Relationship Id="rId7" Type="http://schemas.openxmlformats.org/officeDocument/2006/relationships/hyperlink" Target="https://swpb.usoncology.com/myManager/wa/iKM_Gen2/~tag/published/index.html?library=library.txt&amp;show=group!GR_4B53A3E01FEBB5B2" TargetMode="External"/><Relationship Id="rId12" Type="http://schemas.openxmlformats.org/officeDocument/2006/relationships/hyperlink" Target="https://swpb.usoncology.com/myManager/wa/iKM_Gen2/~tag/published/index.html?library=library.txt&amp;show=group!GR_4B53A3E01FEBB5B2" TargetMode="External"/><Relationship Id="rId17" Type="http://schemas.openxmlformats.org/officeDocument/2006/relationships/hyperlink" Target="https://swpb.usoncology.com/myManager/wa/iKM_Gen2/~tag/published/index.html?library=library.txt&amp;show=group!GR_4B53A3E01FEBB5B2" TargetMode="External"/><Relationship Id="rId2" Type="http://schemas.openxmlformats.org/officeDocument/2006/relationships/hyperlink" Target="https://swpb.usoncology.com/myManager/wa/iKM_Gen2/~tag/published/index.html?library=library.txt&amp;show=group!GR_4B53A3E01FEBB5B2" TargetMode="External"/><Relationship Id="rId16" Type="http://schemas.openxmlformats.org/officeDocument/2006/relationships/hyperlink" Target="https://swpb.usoncology.com/myManager/wa/iKM_Gen2/~tag/published/index.html?library=library.txt&amp;show=group!GR_4B53A3E01FEBB5B2" TargetMode="External"/><Relationship Id="rId20" Type="http://schemas.openxmlformats.org/officeDocument/2006/relationships/hyperlink" Target="https://swpb.usoncology.com/myManager/wa/iKM_Gen2/~tag/published/index.html?library=library.txt&amp;show=group!GR_4B53A3E01FEBB5B2" TargetMode="External"/><Relationship Id="rId1" Type="http://schemas.openxmlformats.org/officeDocument/2006/relationships/hyperlink" Target="https://swpb.usoncology.com/myManager/wa/iKM_Gen2/~tag/published/index.html?library=library.txt&amp;show=group!GR_4B53A3E01FEBB5B2" TargetMode="External"/><Relationship Id="rId6" Type="http://schemas.openxmlformats.org/officeDocument/2006/relationships/hyperlink" Target="https://swpb.usoncology.com/myManager/wa/iKM_Gen2/~tag/published/index.html?library=library.txt&amp;show=group!GR_4B53A3E01FEBB5B2" TargetMode="External"/><Relationship Id="rId11" Type="http://schemas.openxmlformats.org/officeDocument/2006/relationships/hyperlink" Target="https://swpb.usoncology.com/myManager/wa/iKM_Gen2/~tag/published/index.html?library=library.txt&amp;show=group!GR_4B53A3E01FEBB5B2" TargetMode="External"/><Relationship Id="rId24" Type="http://schemas.openxmlformats.org/officeDocument/2006/relationships/hyperlink" Target="https://swpb.usoncology.com/myManager/wa/iKM_Gen2/~tag/published/index.html?library=library.txt&amp;show=group!GR_4B53A3E01FEBB5B2" TargetMode="External"/><Relationship Id="rId5" Type="http://schemas.openxmlformats.org/officeDocument/2006/relationships/hyperlink" Target="https://swpb.usoncology.com/myManager/wa/iKM_Gen2/~tag/published/index.html?library=library.txt&amp;show=group!GR_4B53A3E01FEBB5B2" TargetMode="External"/><Relationship Id="rId15" Type="http://schemas.openxmlformats.org/officeDocument/2006/relationships/hyperlink" Target="https://swpb.usoncology.com/myManager/wa/iKM_Gen2/~tag/published/index.html?library=library.txt&amp;show=group!GR_4B53A3E01FEBB5B2" TargetMode="External"/><Relationship Id="rId23" Type="http://schemas.openxmlformats.org/officeDocument/2006/relationships/hyperlink" Target="https://swpb.usoncology.com/myManager/wa/iKM_Gen2/~tag/published/index.html?library=library.txt&amp;show=group!GR_4B53A3E01FEBB5B2" TargetMode="External"/><Relationship Id="rId10" Type="http://schemas.openxmlformats.org/officeDocument/2006/relationships/hyperlink" Target="https://swpb.usoncology.com/myManager/wa/iKM_Gen2/~tag/published/index.html?library=library.txt&amp;show=group!GR_4B53A3E01FEBB5B2" TargetMode="External"/><Relationship Id="rId19" Type="http://schemas.openxmlformats.org/officeDocument/2006/relationships/hyperlink" Target="https://swpb.usoncology.com/myManager/wa/iKM_Gen2/~tag/published/index.html?library=library.txt&amp;show=group!GR_4B53A3E01FEBB5B2" TargetMode="External"/><Relationship Id="rId4" Type="http://schemas.openxmlformats.org/officeDocument/2006/relationships/hyperlink" Target="https://swpb.usoncology.com/myManager/wa/iKM_Gen2/~tag/published/index.html?library=library.txt&amp;show=group!GR_4B53A3E01FEBB5B2" TargetMode="External"/><Relationship Id="rId9" Type="http://schemas.openxmlformats.org/officeDocument/2006/relationships/hyperlink" Target="https://swpb.usoncology.com/myManager/wa/iKM_Gen2/~tag/published/index.html?library=library.txt&amp;show=group!GR_4B53A3E01FEBB5B2" TargetMode="External"/><Relationship Id="rId14" Type="http://schemas.openxmlformats.org/officeDocument/2006/relationships/hyperlink" Target="https://swpb.usoncology.com/myManager/wa/iKM_Gen2/~tag/published/index.html?library=library.txt&amp;show=group!GR_4B53A3E01FEBB5B2" TargetMode="External"/><Relationship Id="rId22" Type="http://schemas.openxmlformats.org/officeDocument/2006/relationships/hyperlink" Target="https://swpb.usoncology.com/myManager/wa/iKM_Gen2/~tag/published/index.html?library=library.txt&amp;show=group!GR_4B53A3E01FEBB5B2"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iknowmed.help.ontada.com/kb/guide/en/security-risk-analysis-p7pL9MxM1v/Steps/2319868" TargetMode="External"/><Relationship Id="rId13" Type="http://schemas.openxmlformats.org/officeDocument/2006/relationships/printerSettings" Target="../printerSettings/printerSettings2.bin"/><Relationship Id="rId3" Type="http://schemas.openxmlformats.org/officeDocument/2006/relationships/hyperlink" Target="https://iknowmed.help.ontada.com/kb/guide/en/public-health-and-clinical-data-exchange-yPfxGhbFlf/Steps/2317612" TargetMode="External"/><Relationship Id="rId7" Type="http://schemas.openxmlformats.org/officeDocument/2006/relationships/hyperlink" Target="https://iknowmed.help.ontada.com/kb/guide/en/health-information-exchange-SjmuJrPqoI/Steps/2317442,2317460" TargetMode="External"/><Relationship Id="rId12" Type="http://schemas.openxmlformats.org/officeDocument/2006/relationships/hyperlink" Target="https://iknowmed.help.ontada.com/kb/en/quality-measures-312577" TargetMode="External"/><Relationship Id="rId2" Type="http://schemas.openxmlformats.org/officeDocument/2006/relationships/hyperlink" Target="https://iknowmed.help.ontada.com/kb/guide/en/provide-patients-electronic-access-to-their-health-information-Yzn5NmvjOs/Steps/2317439" TargetMode="External"/><Relationship Id="rId1" Type="http://schemas.openxmlformats.org/officeDocument/2006/relationships/hyperlink" Target="https://iknowmed.help.ontada.com/kb/en/promoting-interoperability-measures-312578" TargetMode="External"/><Relationship Id="rId6" Type="http://schemas.openxmlformats.org/officeDocument/2006/relationships/hyperlink" Target="https://iknowmed.help.ontada.com/kb/guide/en/support-electronic-referral-loops-by-receiving-and-reconciling-UThZAXvCfz/Steps/3753072" TargetMode="External"/><Relationship Id="rId11" Type="http://schemas.openxmlformats.org/officeDocument/2006/relationships/hyperlink" Target="https://iknowmed.help.ontada.com/kb/guide/en/public-health-and-clinical-data-exchange-yPfxGhbFlf/Steps/2317612,2319843" TargetMode="External"/><Relationship Id="rId5" Type="http://schemas.openxmlformats.org/officeDocument/2006/relationships/hyperlink" Target="https://iknowmed.help.ontada.com/kb/guide/en/support-electronic-referral-loops-by-sending-health-information-ip2QfIQCeE/Steps/3753018" TargetMode="External"/><Relationship Id="rId10" Type="http://schemas.openxmlformats.org/officeDocument/2006/relationships/hyperlink" Target="https://iknowmed.help.ontada.com/kb/guide/en/query-of-pdmp-K4hVPPCJIJ/Steps/2317403" TargetMode="External"/><Relationship Id="rId4" Type="http://schemas.openxmlformats.org/officeDocument/2006/relationships/hyperlink" Target="https://iknowmed.help.ontada.com/kb/guide/en/e-prescribing-K7gmD6Qef9/Steps/2316982" TargetMode="External"/><Relationship Id="rId9" Type="http://schemas.openxmlformats.org/officeDocument/2006/relationships/hyperlink" Target="https://iknowmed.help.ontada.com/kb/guide/en/safer-high-priority-guide-wptuj0Ux8D/Steps/2319870"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iknowmed.help.ontada.com/kb/guide/en/safer-high-priority-guide-wptuj0Ux8D/Steps/2319870" TargetMode="External"/><Relationship Id="rId13" Type="http://schemas.openxmlformats.org/officeDocument/2006/relationships/printerSettings" Target="../printerSettings/printerSettings3.bin"/><Relationship Id="rId3" Type="http://schemas.openxmlformats.org/officeDocument/2006/relationships/hyperlink" Target="https://iknowmed.help.ontada.com/kb/guide/en/e-prescribing-K7gmD6Qef9/Steps/2316982" TargetMode="External"/><Relationship Id="rId7" Type="http://schemas.openxmlformats.org/officeDocument/2006/relationships/hyperlink" Target="https://iknowmed.help.ontada.com/kb/guide/en/security-risk-analysis-p7pL9MxM1v/Steps/2319868" TargetMode="External"/><Relationship Id="rId12" Type="http://schemas.openxmlformats.org/officeDocument/2006/relationships/hyperlink" Target="https://iknowmed.help.ontada.com/kb/en/quality-measures-312577" TargetMode="External"/><Relationship Id="rId2" Type="http://schemas.openxmlformats.org/officeDocument/2006/relationships/hyperlink" Target="https://iknowmed.help.ontada.com/kb/guide/en/public-health-and-clinical-data-exchange-yPfxGhbFlf/Steps/2317612" TargetMode="External"/><Relationship Id="rId1" Type="http://schemas.openxmlformats.org/officeDocument/2006/relationships/hyperlink" Target="https://iknowmed.help.ontada.com/kb/guide/en/provide-patients-electronic-access-to-their-health-information-Yzn5NmvjOs/Steps/2317439" TargetMode="External"/><Relationship Id="rId6" Type="http://schemas.openxmlformats.org/officeDocument/2006/relationships/hyperlink" Target="https://iknowmed.help.ontada.com/kb/guide/en/health-information-exchange-SjmuJrPqoI/Steps/2317442,2317460" TargetMode="External"/><Relationship Id="rId11" Type="http://schemas.openxmlformats.org/officeDocument/2006/relationships/hyperlink" Target="https://iknowmed.help.ontada.com/kb/en/promoting-interoperability-measures-312578" TargetMode="External"/><Relationship Id="rId5" Type="http://schemas.openxmlformats.org/officeDocument/2006/relationships/hyperlink" Target="https://iknowmed.help.ontada.com/kb/guide/en/support-electronic-referral-loops-by-receiving-and-reconciling-UThZAXvCfz/Steps/3753072" TargetMode="External"/><Relationship Id="rId10" Type="http://schemas.openxmlformats.org/officeDocument/2006/relationships/hyperlink" Target="https://iknowmed.help.ontada.com/kb/guide/en/public-health-and-clinical-data-exchange-yPfxGhbFlf/Steps/2317612,2319843" TargetMode="External"/><Relationship Id="rId4" Type="http://schemas.openxmlformats.org/officeDocument/2006/relationships/hyperlink" Target="https://iknowmed.help.ontada.com/kb/guide/en/support-electronic-referral-loops-by-sending-health-information-ip2QfIQCeE/Steps/3753018" TargetMode="External"/><Relationship Id="rId9" Type="http://schemas.openxmlformats.org/officeDocument/2006/relationships/hyperlink" Target="https://iknowmed.help.ontada.com/kb/guide/en/query-of-pdmp-K4hVPPCJIJ/Steps/2317403"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iknowmed.help.ontada.com/kb/en/quality-measures-312577"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iknowmed.help.ontada.com/kb/guide/en/security-risk-analysis-p7pL9MxM1v/Steps/2319868" TargetMode="External"/><Relationship Id="rId13" Type="http://schemas.openxmlformats.org/officeDocument/2006/relationships/hyperlink" Target="https://iknowmed.help.ontada.com/kb/en/quality-measures-312577" TargetMode="External"/><Relationship Id="rId3" Type="http://schemas.openxmlformats.org/officeDocument/2006/relationships/hyperlink" Target="https://iknowmed.help.ontada.com/kb/guide/en/public-health-and-clinical-data-exchange-yPfxGhbFlf/Steps/2317612" TargetMode="External"/><Relationship Id="rId7" Type="http://schemas.openxmlformats.org/officeDocument/2006/relationships/hyperlink" Target="https://iknowmed.help.ontada.com/kb/guide/en/health-information-exchange-SjmuJrPqoI/Steps/2317442,2317460" TargetMode="External"/><Relationship Id="rId12" Type="http://schemas.openxmlformats.org/officeDocument/2006/relationships/hyperlink" Target="https://iknowmed.help.ontada.com/kb/en/promoting-interoperability-measures-312578" TargetMode="External"/><Relationship Id="rId2" Type="http://schemas.openxmlformats.org/officeDocument/2006/relationships/hyperlink" Target="https://iknowmed.help.ontada.com/kb/guide/en/provide-patients-electronic-access-to-their-health-information-Yzn5NmvjOs/Steps/2317439" TargetMode="External"/><Relationship Id="rId1" Type="http://schemas.openxmlformats.org/officeDocument/2006/relationships/hyperlink" Target="https://qpp.cms.gov/mips/explore-mips-value-pathways" TargetMode="External"/><Relationship Id="rId6" Type="http://schemas.openxmlformats.org/officeDocument/2006/relationships/hyperlink" Target="https://iknowmed.help.ontada.com/kb/guide/en/support-electronic-referral-loops-by-receiving-and-reconciling-UThZAXvCfz/Steps/3753072" TargetMode="External"/><Relationship Id="rId11" Type="http://schemas.openxmlformats.org/officeDocument/2006/relationships/hyperlink" Target="https://iknowmed.help.ontada.com/kb/guide/en/public-health-and-clinical-data-exchange-yPfxGhbFlf/Steps/2317612,2319843" TargetMode="External"/><Relationship Id="rId5" Type="http://schemas.openxmlformats.org/officeDocument/2006/relationships/hyperlink" Target="https://iknowmed.help.ontada.com/kb/guide/en/support-electronic-referral-loops-by-sending-health-information-ip2QfIQCeE/Steps/3753018" TargetMode="External"/><Relationship Id="rId10" Type="http://schemas.openxmlformats.org/officeDocument/2006/relationships/hyperlink" Target="https://iknowmed.help.ontada.com/kb/guide/en/query-of-pdmp-K4hVPPCJIJ/Steps/2317403" TargetMode="External"/><Relationship Id="rId4" Type="http://schemas.openxmlformats.org/officeDocument/2006/relationships/hyperlink" Target="https://iknowmed.help.ontada.com/kb/guide/en/e-prescribing-K7gmD6Qef9/Steps/2316982" TargetMode="External"/><Relationship Id="rId9" Type="http://schemas.openxmlformats.org/officeDocument/2006/relationships/hyperlink" Target="https://iknowmed.help.ontada.com/kb/guide/en/safer-high-priority-guide-wptuj0Ux8D/Steps/2319870" TargetMode="External"/><Relationship Id="rId1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qpp.cms.gov/mips/explore-mips-value-pathways"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iknowmed.help.ontada.com/kb/guide/en/security-risk-analysis-p7pL9MxM1v/Steps/2319868" TargetMode="External"/><Relationship Id="rId13" Type="http://schemas.openxmlformats.org/officeDocument/2006/relationships/hyperlink" Target="https://iknowmed.help.ontada.com/kb/en/quality-measures-312577" TargetMode="External"/><Relationship Id="rId3" Type="http://schemas.openxmlformats.org/officeDocument/2006/relationships/hyperlink" Target="https://iknowmed.help.ontada.com/kb/guide/en/public-health-and-clinical-data-exchange-yPfxGhbFlf/Steps/2317612" TargetMode="External"/><Relationship Id="rId7" Type="http://schemas.openxmlformats.org/officeDocument/2006/relationships/hyperlink" Target="https://iknowmed.help.ontada.com/kb/guide/en/health-information-exchange-SjmuJrPqoI/Steps/2317442,2317460" TargetMode="External"/><Relationship Id="rId12" Type="http://schemas.openxmlformats.org/officeDocument/2006/relationships/hyperlink" Target="https://iknowmed.help.ontada.com/kb/en/promoting-interoperability-measures-312578" TargetMode="External"/><Relationship Id="rId2" Type="http://schemas.openxmlformats.org/officeDocument/2006/relationships/hyperlink" Target="https://iknowmed.help.ontada.com/kb/guide/en/provide-patients-electronic-access-to-their-health-information-Yzn5NmvjOs/Steps/2317439" TargetMode="External"/><Relationship Id="rId1" Type="http://schemas.openxmlformats.org/officeDocument/2006/relationships/hyperlink" Target="https://qpp.cms.gov/mips/explore-mips-value-pathways" TargetMode="External"/><Relationship Id="rId6" Type="http://schemas.openxmlformats.org/officeDocument/2006/relationships/hyperlink" Target="https://iknowmed.help.ontada.com/kb/guide/en/support-electronic-referral-loops-by-receiving-and-reconciling-UThZAXvCfz/Steps/3753072" TargetMode="External"/><Relationship Id="rId11" Type="http://schemas.openxmlformats.org/officeDocument/2006/relationships/hyperlink" Target="https://iknowmed.help.ontada.com/kb/guide/en/public-health-and-clinical-data-exchange-yPfxGhbFlf/Steps/2317612,2319843" TargetMode="External"/><Relationship Id="rId5" Type="http://schemas.openxmlformats.org/officeDocument/2006/relationships/hyperlink" Target="https://iknowmed.help.ontada.com/kb/guide/en/support-electronic-referral-loops-by-sending-health-information-ip2QfIQCeE/Steps/3753018" TargetMode="External"/><Relationship Id="rId10" Type="http://schemas.openxmlformats.org/officeDocument/2006/relationships/hyperlink" Target="https://iknowmed.help.ontada.com/kb/guide/en/query-of-pdmp-K4hVPPCJIJ/Steps/2317403" TargetMode="External"/><Relationship Id="rId4" Type="http://schemas.openxmlformats.org/officeDocument/2006/relationships/hyperlink" Target="https://iknowmed.help.ontada.com/kb/guide/en/e-prescribing-K7gmD6Qef9/Steps/2316982" TargetMode="External"/><Relationship Id="rId9" Type="http://schemas.openxmlformats.org/officeDocument/2006/relationships/hyperlink" Target="https://iknowmed.help.ontada.com/kb/guide/en/safer-high-priority-guide-wptuj0Ux8D/Steps/2319870" TargetMode="External"/><Relationship Id="rId1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https://iknowmed.help.ontada.com/kb/guide/en/security-risk-analysis-p7pL9MxM1v/Steps/2319868" TargetMode="External"/><Relationship Id="rId13" Type="http://schemas.openxmlformats.org/officeDocument/2006/relationships/hyperlink" Target="https://iknowmed.help.ontada.com/kb/en/quality-measures-312577" TargetMode="External"/><Relationship Id="rId3" Type="http://schemas.openxmlformats.org/officeDocument/2006/relationships/hyperlink" Target="https://iknowmed.help.ontada.com/kb/guide/en/public-health-and-clinical-data-exchange-yPfxGhbFlf/Steps/2317612" TargetMode="External"/><Relationship Id="rId7" Type="http://schemas.openxmlformats.org/officeDocument/2006/relationships/hyperlink" Target="https://iknowmed.help.ontada.com/kb/guide/en/health-information-exchange-SjmuJrPqoI/Steps/2317442,2317460" TargetMode="External"/><Relationship Id="rId12" Type="http://schemas.openxmlformats.org/officeDocument/2006/relationships/hyperlink" Target="https://iknowmed.help.ontada.com/kb/en/promoting-interoperability-measures-312578" TargetMode="External"/><Relationship Id="rId2" Type="http://schemas.openxmlformats.org/officeDocument/2006/relationships/hyperlink" Target="https://iknowmed.help.ontada.com/kb/guide/en/provide-patients-electronic-access-to-their-health-information-Yzn5NmvjOs/Steps/2317439" TargetMode="External"/><Relationship Id="rId1" Type="http://schemas.openxmlformats.org/officeDocument/2006/relationships/hyperlink" Target="https://qpp.cms.gov/mips/explore-mips-value-pathways" TargetMode="External"/><Relationship Id="rId6" Type="http://schemas.openxmlformats.org/officeDocument/2006/relationships/hyperlink" Target="https://iknowmed.help.ontada.com/kb/guide/en/support-electronic-referral-loops-by-receiving-and-reconciling-UThZAXvCfz/Steps/3753072" TargetMode="External"/><Relationship Id="rId11" Type="http://schemas.openxmlformats.org/officeDocument/2006/relationships/hyperlink" Target="https://iknowmed.help.ontada.com/kb/guide/en/public-health-and-clinical-data-exchange-yPfxGhbFlf/Steps/2317612,2319843" TargetMode="External"/><Relationship Id="rId5" Type="http://schemas.openxmlformats.org/officeDocument/2006/relationships/hyperlink" Target="https://iknowmed.help.ontada.com/kb/guide/en/support-electronic-referral-loops-by-sending-health-information-ip2QfIQCeE/Steps/3753018" TargetMode="External"/><Relationship Id="rId10" Type="http://schemas.openxmlformats.org/officeDocument/2006/relationships/hyperlink" Target="https://iknowmed.help.ontada.com/kb/guide/en/query-of-pdmp-K4hVPPCJIJ/Steps/2317403" TargetMode="External"/><Relationship Id="rId4" Type="http://schemas.openxmlformats.org/officeDocument/2006/relationships/hyperlink" Target="https://iknowmed.help.ontada.com/kb/guide/en/e-prescribing-K7gmD6Qef9/Steps/2316982" TargetMode="External"/><Relationship Id="rId9" Type="http://schemas.openxmlformats.org/officeDocument/2006/relationships/hyperlink" Target="https://iknowmed.help.ontada.com/kb/guide/en/safer-high-priority-guide-wptuj0Ux8D/Steps/2319870" TargetMode="External"/><Relationship Id="rId1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E6895-DC62-4A07-9537-61C20FCC87C0}">
  <sheetPr>
    <tabColor theme="0"/>
  </sheetPr>
  <dimension ref="A1:S26"/>
  <sheetViews>
    <sheetView zoomScale="70" zoomScaleNormal="70" workbookViewId="0">
      <selection activeCell="V12" sqref="V12"/>
    </sheetView>
  </sheetViews>
  <sheetFormatPr defaultColWidth="9.1796875" defaultRowHeight="14.5" x14ac:dyDescent="0.35"/>
  <cols>
    <col min="1" max="1" width="3.1796875" customWidth="1"/>
    <col min="8" max="8" width="19.1796875" customWidth="1"/>
    <col min="9" max="9" width="13.54296875" customWidth="1"/>
    <col min="10" max="10" width="6.81640625" customWidth="1"/>
    <col min="11" max="11" width="7" customWidth="1"/>
    <col min="13" max="13" width="6.81640625" customWidth="1"/>
    <col min="14" max="14" width="54.453125" customWidth="1"/>
    <col min="15" max="15" width="16.54296875" customWidth="1"/>
    <col min="16" max="16" width="11.453125" customWidth="1"/>
    <col min="17" max="17" width="38.54296875" customWidth="1"/>
    <col min="18" max="18" width="29.453125" customWidth="1"/>
    <col min="19" max="19" width="18.81640625" customWidth="1"/>
  </cols>
  <sheetData>
    <row r="1" spans="1:19" ht="31" x14ac:dyDescent="0.7">
      <c r="A1" s="89"/>
      <c r="B1" s="203" t="s">
        <v>0</v>
      </c>
      <c r="C1" s="203"/>
      <c r="D1" s="203"/>
      <c r="E1" s="203"/>
      <c r="F1" s="203"/>
      <c r="G1" s="203"/>
      <c r="H1" s="203"/>
      <c r="I1" s="203"/>
      <c r="J1" s="203"/>
      <c r="K1" s="203"/>
      <c r="L1" s="204"/>
      <c r="M1" s="90"/>
      <c r="N1" s="203" t="s">
        <v>1</v>
      </c>
      <c r="O1" s="203"/>
      <c r="P1" s="203"/>
      <c r="Q1" s="203"/>
      <c r="R1" s="203"/>
      <c r="S1" s="91"/>
    </row>
    <row r="2" spans="1:19" ht="21" x14ac:dyDescent="0.45">
      <c r="A2" s="14"/>
      <c r="B2" s="12"/>
      <c r="C2" s="12"/>
      <c r="D2" s="12"/>
      <c r="E2" s="12"/>
      <c r="F2" s="12"/>
      <c r="G2" s="12"/>
      <c r="H2" s="12"/>
      <c r="I2" s="12"/>
      <c r="J2" s="12"/>
      <c r="K2" s="12"/>
      <c r="L2" s="15"/>
      <c r="M2" s="12"/>
      <c r="N2" s="92"/>
      <c r="O2" s="92"/>
      <c r="P2" s="92"/>
      <c r="Q2" s="93"/>
      <c r="R2" s="12"/>
      <c r="S2" s="12"/>
    </row>
    <row r="3" spans="1:19" ht="21" x14ac:dyDescent="0.5">
      <c r="A3" s="14"/>
      <c r="B3" s="94" t="s">
        <v>2</v>
      </c>
      <c r="C3" s="95"/>
      <c r="D3" s="95"/>
      <c r="E3" s="95"/>
      <c r="F3" s="95"/>
      <c r="G3" s="95"/>
      <c r="H3" s="95"/>
      <c r="I3" s="95"/>
      <c r="J3" s="95"/>
      <c r="K3" s="95"/>
      <c r="L3" s="15"/>
      <c r="M3" s="12"/>
      <c r="N3" s="96"/>
      <c r="O3" s="92"/>
      <c r="P3" s="92"/>
      <c r="Q3" s="178"/>
      <c r="R3" s="12"/>
      <c r="S3" s="12"/>
    </row>
    <row r="4" spans="1:19" ht="21" customHeight="1" x14ac:dyDescent="0.5">
      <c r="A4" s="14"/>
      <c r="B4" s="94"/>
      <c r="C4" s="95" t="s">
        <v>3</v>
      </c>
      <c r="D4" s="95"/>
      <c r="E4" s="95"/>
      <c r="F4" s="95"/>
      <c r="G4" s="95"/>
      <c r="H4" s="95"/>
      <c r="I4" s="95"/>
      <c r="J4" s="95"/>
      <c r="K4" s="95"/>
      <c r="L4" s="15"/>
      <c r="M4" s="12"/>
      <c r="N4" s="179" t="s">
        <v>4</v>
      </c>
      <c r="O4" s="92"/>
      <c r="P4" s="92"/>
      <c r="Q4" s="179" t="s">
        <v>5</v>
      </c>
      <c r="R4" s="12"/>
      <c r="S4" s="12"/>
    </row>
    <row r="5" spans="1:19" ht="21" x14ac:dyDescent="0.5">
      <c r="A5" s="14"/>
      <c r="B5" s="94"/>
      <c r="C5" s="95" t="s">
        <v>6</v>
      </c>
      <c r="D5" s="95"/>
      <c r="E5" s="95"/>
      <c r="F5" s="95"/>
      <c r="G5" s="95"/>
      <c r="H5" s="95"/>
      <c r="I5" s="95"/>
      <c r="J5" s="95"/>
      <c r="K5" s="95"/>
      <c r="L5" s="15"/>
      <c r="M5" s="12"/>
      <c r="N5" s="179" t="s">
        <v>7</v>
      </c>
      <c r="O5" s="92"/>
      <c r="P5" s="92"/>
      <c r="Q5" s="179" t="s">
        <v>8</v>
      </c>
      <c r="R5" s="12"/>
      <c r="S5" s="12"/>
    </row>
    <row r="6" spans="1:19" ht="25" customHeight="1" x14ac:dyDescent="0.5">
      <c r="A6" s="14"/>
      <c r="B6" s="94"/>
      <c r="C6" s="95" t="s">
        <v>9</v>
      </c>
      <c r="D6" s="95"/>
      <c r="E6" s="95"/>
      <c r="F6" s="95"/>
      <c r="G6" s="95"/>
      <c r="H6" s="95"/>
      <c r="I6" s="95"/>
      <c r="J6" s="95"/>
      <c r="K6" s="95"/>
      <c r="L6" s="15"/>
      <c r="M6" s="12"/>
      <c r="N6" s="179" t="s">
        <v>10</v>
      </c>
      <c r="O6" s="92"/>
      <c r="P6" s="92"/>
      <c r="Q6" s="179" t="s">
        <v>11</v>
      </c>
      <c r="R6" s="12"/>
      <c r="S6" s="12"/>
    </row>
    <row r="7" spans="1:19" ht="20.5" customHeight="1" x14ac:dyDescent="0.5">
      <c r="A7" s="14"/>
      <c r="B7" s="94" t="s">
        <v>12</v>
      </c>
      <c r="C7" s="95"/>
      <c r="D7" s="95"/>
      <c r="E7" s="95"/>
      <c r="F7" s="95"/>
      <c r="G7" s="95"/>
      <c r="H7" s="95"/>
      <c r="I7" s="95"/>
      <c r="J7" s="95"/>
      <c r="K7" s="95"/>
      <c r="L7" s="15"/>
      <c r="M7" s="12"/>
      <c r="N7" s="179" t="s">
        <v>13</v>
      </c>
      <c r="O7" s="92"/>
      <c r="P7" s="92"/>
      <c r="Q7" s="178" t="s">
        <v>14</v>
      </c>
      <c r="R7" s="12"/>
      <c r="S7" s="12"/>
    </row>
    <row r="8" spans="1:19" ht="21" x14ac:dyDescent="0.5">
      <c r="A8" s="14"/>
      <c r="B8" s="94" t="s">
        <v>15</v>
      </c>
      <c r="C8" s="95"/>
      <c r="D8" s="95"/>
      <c r="E8" s="95"/>
      <c r="F8" s="95"/>
      <c r="G8" s="95"/>
      <c r="H8" s="95"/>
      <c r="I8" s="95"/>
      <c r="J8" s="95"/>
      <c r="K8" s="95"/>
      <c r="L8" s="15"/>
      <c r="M8" s="12"/>
      <c r="N8" s="179" t="s">
        <v>16</v>
      </c>
      <c r="O8" s="92"/>
      <c r="P8" s="92"/>
      <c r="Q8" s="178" t="s">
        <v>17</v>
      </c>
      <c r="R8" s="12"/>
      <c r="S8" s="12"/>
    </row>
    <row r="9" spans="1:19" ht="23.5" x14ac:dyDescent="0.5">
      <c r="A9" s="14"/>
      <c r="B9" s="12"/>
      <c r="C9" s="12"/>
      <c r="D9" s="12"/>
      <c r="E9" s="12"/>
      <c r="F9" s="12"/>
      <c r="G9" s="12"/>
      <c r="H9" s="12"/>
      <c r="I9" s="12"/>
      <c r="J9" s="12"/>
      <c r="K9" s="12"/>
      <c r="L9" s="15"/>
      <c r="M9" s="12"/>
      <c r="N9" s="179" t="s">
        <v>18</v>
      </c>
      <c r="O9" s="92"/>
      <c r="P9" s="92"/>
      <c r="Q9" s="207" t="s">
        <v>19</v>
      </c>
      <c r="R9" s="207"/>
      <c r="S9" s="12"/>
    </row>
    <row r="10" spans="1:19" ht="23.25" customHeight="1" x14ac:dyDescent="0.55000000000000004">
      <c r="A10" s="14"/>
      <c r="B10" s="12"/>
      <c r="C10" s="12"/>
      <c r="D10" s="206" t="s">
        <v>20</v>
      </c>
      <c r="E10" s="206"/>
      <c r="F10" s="206"/>
      <c r="G10" s="206"/>
      <c r="H10" s="206"/>
      <c r="I10" s="206"/>
      <c r="J10" s="12"/>
      <c r="K10" s="12"/>
      <c r="L10" s="15"/>
      <c r="M10" s="12"/>
      <c r="N10" s="12"/>
      <c r="O10" s="12"/>
      <c r="P10" s="12"/>
      <c r="Q10" s="207" t="s">
        <v>21</v>
      </c>
      <c r="R10" s="207"/>
      <c r="S10" s="207"/>
    </row>
    <row r="11" spans="1:19" ht="24" customHeight="1" x14ac:dyDescent="0.55000000000000004">
      <c r="A11" s="14"/>
      <c r="B11" s="12"/>
      <c r="C11" s="205" t="s">
        <v>22</v>
      </c>
      <c r="D11" s="205"/>
      <c r="E11" s="205"/>
      <c r="F11" s="205"/>
      <c r="G11" s="205"/>
      <c r="H11" s="205"/>
      <c r="I11" s="205"/>
      <c r="J11" s="205"/>
      <c r="K11" s="12"/>
      <c r="L11" s="15"/>
      <c r="M11" s="12"/>
      <c r="N11" s="12" t="s">
        <v>23</v>
      </c>
      <c r="O11" s="12"/>
      <c r="P11" s="12"/>
      <c r="Q11" s="12"/>
      <c r="R11" s="12"/>
      <c r="S11" s="12"/>
    </row>
    <row r="12" spans="1:19" ht="62.15" customHeight="1" thickBot="1" x14ac:dyDescent="0.4">
      <c r="A12" s="14"/>
      <c r="B12" s="12"/>
      <c r="C12" s="12"/>
      <c r="D12" s="12"/>
      <c r="E12" s="12"/>
      <c r="F12" s="12"/>
      <c r="G12" s="12"/>
      <c r="H12" s="12"/>
      <c r="I12" s="12"/>
      <c r="J12" s="12"/>
      <c r="K12" s="12"/>
      <c r="L12" s="15"/>
      <c r="M12" s="12"/>
      <c r="N12" s="97" t="s">
        <v>24</v>
      </c>
      <c r="O12" s="202" t="s">
        <v>25</v>
      </c>
      <c r="P12" s="202"/>
      <c r="Q12" s="97" t="s">
        <v>26</v>
      </c>
      <c r="R12" s="97" t="s">
        <v>27</v>
      </c>
      <c r="S12" s="98"/>
    </row>
    <row r="13" spans="1:19" ht="23.25" customHeight="1" x14ac:dyDescent="0.35">
      <c r="A13" s="14"/>
      <c r="B13" s="99"/>
      <c r="C13" s="100"/>
      <c r="D13" s="198" t="s">
        <v>28</v>
      </c>
      <c r="E13" s="199"/>
      <c r="F13" s="199"/>
      <c r="G13" s="199"/>
      <c r="H13" s="199"/>
      <c r="I13" s="199"/>
      <c r="J13" s="12"/>
      <c r="K13" s="12"/>
      <c r="L13" s="15"/>
      <c r="M13" s="12"/>
      <c r="N13" s="181" t="s">
        <v>29</v>
      </c>
      <c r="O13" s="182">
        <v>0.3</v>
      </c>
      <c r="P13" s="183"/>
      <c r="Q13" s="184">
        <v>0.5</v>
      </c>
      <c r="R13" s="180">
        <v>0.4</v>
      </c>
      <c r="S13" s="12"/>
    </row>
    <row r="14" spans="1:19" ht="23.5" x14ac:dyDescent="0.35">
      <c r="A14" s="14"/>
      <c r="B14" s="101"/>
      <c r="C14" s="102"/>
      <c r="D14" s="198" t="s">
        <v>15</v>
      </c>
      <c r="E14" s="199"/>
      <c r="F14" s="199"/>
      <c r="G14" s="199"/>
      <c r="H14" s="199"/>
      <c r="I14" s="199"/>
      <c r="J14" s="12"/>
      <c r="K14" s="12"/>
      <c r="L14" s="15"/>
      <c r="M14" s="12"/>
      <c r="N14" s="181" t="s">
        <v>30</v>
      </c>
      <c r="O14" s="182">
        <v>0.3</v>
      </c>
      <c r="P14" s="183"/>
      <c r="Q14" s="184">
        <v>0</v>
      </c>
      <c r="R14" s="180">
        <v>0.3</v>
      </c>
      <c r="S14" s="12"/>
    </row>
    <row r="15" spans="1:19" ht="23.5" x14ac:dyDescent="0.35">
      <c r="A15" s="14"/>
      <c r="B15" s="12"/>
      <c r="C15" s="200" t="s">
        <v>31</v>
      </c>
      <c r="D15" s="201"/>
      <c r="E15" s="201"/>
      <c r="F15" s="201"/>
      <c r="G15" s="201"/>
      <c r="H15" s="201"/>
      <c r="I15" s="201"/>
      <c r="J15" s="201"/>
      <c r="K15" s="201"/>
      <c r="L15" s="15"/>
      <c r="M15" s="12"/>
      <c r="N15" s="181" t="s">
        <v>32</v>
      </c>
      <c r="O15" s="182">
        <v>0.15</v>
      </c>
      <c r="P15" s="183"/>
      <c r="Q15" s="184">
        <v>0.2</v>
      </c>
      <c r="R15" s="180">
        <v>0.3</v>
      </c>
      <c r="S15" s="12"/>
    </row>
    <row r="16" spans="1:19" ht="23.5" x14ac:dyDescent="0.35">
      <c r="A16" s="14"/>
      <c r="B16" s="12"/>
      <c r="C16" s="201"/>
      <c r="D16" s="201"/>
      <c r="E16" s="201"/>
      <c r="F16" s="201"/>
      <c r="G16" s="201"/>
      <c r="H16" s="201"/>
      <c r="I16" s="201"/>
      <c r="J16" s="201"/>
      <c r="K16" s="201"/>
      <c r="L16" s="15"/>
      <c r="M16" s="12"/>
      <c r="N16" s="181" t="s">
        <v>33</v>
      </c>
      <c r="O16" s="182">
        <v>0.25</v>
      </c>
      <c r="P16" s="183"/>
      <c r="Q16" s="184">
        <v>0.3</v>
      </c>
      <c r="R16" s="180">
        <v>0</v>
      </c>
      <c r="S16" s="12"/>
    </row>
    <row r="17" spans="1:19" ht="21" customHeight="1" x14ac:dyDescent="0.35">
      <c r="A17" s="14"/>
      <c r="B17" s="12"/>
      <c r="C17" s="201"/>
      <c r="D17" s="201"/>
      <c r="E17" s="201"/>
      <c r="F17" s="201"/>
      <c r="G17" s="201"/>
      <c r="H17" s="201"/>
      <c r="I17" s="201"/>
      <c r="J17" s="201"/>
      <c r="K17" s="201"/>
      <c r="L17" s="15"/>
      <c r="M17" s="12"/>
      <c r="N17" s="12"/>
      <c r="O17" s="12"/>
      <c r="P17" s="12"/>
      <c r="Q17" s="12"/>
      <c r="R17" s="12"/>
      <c r="S17" s="12"/>
    </row>
    <row r="18" spans="1:19" ht="21" customHeight="1" x14ac:dyDescent="0.35">
      <c r="A18" s="14"/>
      <c r="B18" s="12"/>
      <c r="C18" s="201"/>
      <c r="D18" s="201"/>
      <c r="E18" s="201"/>
      <c r="F18" s="201"/>
      <c r="G18" s="201"/>
      <c r="H18" s="201"/>
      <c r="I18" s="201"/>
      <c r="J18" s="201"/>
      <c r="K18" s="201"/>
      <c r="L18" s="15"/>
      <c r="M18" s="12"/>
      <c r="N18" s="12"/>
      <c r="O18" s="12"/>
      <c r="P18" s="12"/>
      <c r="Q18" s="12"/>
      <c r="R18" s="12"/>
      <c r="S18" s="12"/>
    </row>
    <row r="19" spans="1:19" ht="21" customHeight="1" x14ac:dyDescent="0.35">
      <c r="A19" s="14"/>
      <c r="B19" s="12"/>
      <c r="C19" s="201"/>
      <c r="D19" s="201"/>
      <c r="E19" s="201"/>
      <c r="F19" s="201"/>
      <c r="G19" s="201"/>
      <c r="H19" s="201"/>
      <c r="I19" s="201"/>
      <c r="J19" s="201"/>
      <c r="K19" s="201"/>
      <c r="L19" s="15"/>
      <c r="M19" s="12"/>
      <c r="N19" s="12"/>
      <c r="O19" s="12"/>
      <c r="P19" s="12"/>
      <c r="Q19" s="12"/>
      <c r="R19" s="12"/>
      <c r="S19" s="12"/>
    </row>
    <row r="20" spans="1:19" ht="21" customHeight="1" x14ac:dyDescent="0.35">
      <c r="A20" s="14"/>
      <c r="B20" s="12"/>
      <c r="C20" s="201"/>
      <c r="D20" s="201"/>
      <c r="E20" s="201"/>
      <c r="F20" s="201"/>
      <c r="G20" s="201"/>
      <c r="H20" s="201"/>
      <c r="I20" s="201"/>
      <c r="J20" s="201"/>
      <c r="K20" s="201"/>
      <c r="L20" s="15"/>
      <c r="M20" s="12"/>
      <c r="N20" s="12"/>
      <c r="O20" s="12"/>
      <c r="P20" s="12"/>
      <c r="Q20" s="12"/>
      <c r="R20" s="12"/>
      <c r="S20" s="12"/>
    </row>
    <row r="21" spans="1:19" ht="21" customHeight="1" x14ac:dyDescent="0.35">
      <c r="A21" s="14"/>
      <c r="B21" s="12"/>
      <c r="C21" s="201"/>
      <c r="D21" s="201"/>
      <c r="E21" s="201"/>
      <c r="F21" s="201"/>
      <c r="G21" s="201"/>
      <c r="H21" s="201"/>
      <c r="I21" s="201"/>
      <c r="J21" s="201"/>
      <c r="K21" s="201"/>
      <c r="L21" s="15"/>
      <c r="M21" s="12"/>
      <c r="N21" s="12"/>
      <c r="O21" s="12"/>
      <c r="P21" s="12"/>
      <c r="Q21" s="12"/>
      <c r="R21" s="12"/>
      <c r="S21" s="12"/>
    </row>
    <row r="22" spans="1:19" ht="54.75" customHeight="1" x14ac:dyDescent="0.35">
      <c r="A22" s="14"/>
      <c r="B22" s="12"/>
      <c r="C22" s="201"/>
      <c r="D22" s="201"/>
      <c r="E22" s="201"/>
      <c r="F22" s="201"/>
      <c r="G22" s="201"/>
      <c r="H22" s="201"/>
      <c r="I22" s="201"/>
      <c r="J22" s="201"/>
      <c r="K22" s="201"/>
      <c r="L22" s="15"/>
      <c r="M22" s="12"/>
      <c r="N22" s="12"/>
      <c r="O22" s="12"/>
      <c r="P22" s="12"/>
      <c r="Q22" s="12"/>
      <c r="R22" s="12"/>
      <c r="S22" s="12"/>
    </row>
    <row r="23" spans="1:19" ht="21" x14ac:dyDescent="0.35">
      <c r="A23" s="14"/>
      <c r="B23" s="12"/>
      <c r="C23" s="201"/>
      <c r="D23" s="201"/>
      <c r="E23" s="201"/>
      <c r="F23" s="201"/>
      <c r="G23" s="201"/>
      <c r="H23" s="201"/>
      <c r="I23" s="201"/>
      <c r="J23" s="201"/>
      <c r="K23" s="201"/>
      <c r="L23" s="15"/>
      <c r="M23" s="12"/>
      <c r="N23" s="12"/>
      <c r="O23" s="12"/>
      <c r="P23" s="12"/>
      <c r="Q23" s="12"/>
      <c r="R23" s="12"/>
      <c r="S23" s="12"/>
    </row>
    <row r="24" spans="1:19" ht="21" x14ac:dyDescent="0.35">
      <c r="A24" s="14"/>
      <c r="B24" s="12"/>
      <c r="C24" s="201"/>
      <c r="D24" s="201"/>
      <c r="E24" s="201"/>
      <c r="F24" s="201"/>
      <c r="G24" s="201"/>
      <c r="H24" s="201"/>
      <c r="I24" s="201"/>
      <c r="J24" s="201"/>
      <c r="K24" s="201"/>
      <c r="L24" s="15"/>
      <c r="M24" s="12"/>
      <c r="N24" s="12"/>
      <c r="O24" s="12"/>
      <c r="P24" s="12"/>
      <c r="Q24" s="12"/>
      <c r="R24" s="12"/>
      <c r="S24" s="12"/>
    </row>
    <row r="25" spans="1:19" ht="21" x14ac:dyDescent="0.35">
      <c r="A25" s="14"/>
      <c r="B25" s="12"/>
      <c r="C25" s="12"/>
      <c r="D25" s="12"/>
      <c r="E25" s="12"/>
      <c r="F25" s="12"/>
      <c r="G25" s="12"/>
      <c r="H25" s="12"/>
      <c r="I25" s="12"/>
      <c r="J25" s="12"/>
      <c r="K25" s="12"/>
      <c r="L25" s="15"/>
      <c r="M25" s="12"/>
      <c r="N25" s="12"/>
      <c r="O25" s="12"/>
      <c r="P25" s="12"/>
      <c r="Q25" s="12"/>
      <c r="R25" s="12"/>
      <c r="S25" s="12"/>
    </row>
    <row r="26" spans="1:19" ht="21.5" thickBot="1" x14ac:dyDescent="0.4">
      <c r="A26" s="103"/>
      <c r="B26" s="104"/>
      <c r="C26" s="104"/>
      <c r="D26" s="104"/>
      <c r="E26" s="104"/>
      <c r="F26" s="104"/>
      <c r="G26" s="104"/>
      <c r="H26" s="104"/>
      <c r="I26" s="104"/>
      <c r="J26" s="104"/>
      <c r="K26" s="104"/>
      <c r="L26" s="105"/>
      <c r="M26" s="12"/>
      <c r="N26" s="12"/>
      <c r="O26" s="12"/>
      <c r="P26" s="12"/>
      <c r="Q26" s="12"/>
      <c r="R26" s="12"/>
      <c r="S26" s="12"/>
    </row>
  </sheetData>
  <sheetProtection selectLockedCells="1" selectUnlockedCells="1"/>
  <mergeCells count="10">
    <mergeCell ref="D13:I13"/>
    <mergeCell ref="D14:I14"/>
    <mergeCell ref="C15:K24"/>
    <mergeCell ref="O12:P12"/>
    <mergeCell ref="N1:R1"/>
    <mergeCell ref="B1:L1"/>
    <mergeCell ref="C11:J11"/>
    <mergeCell ref="D10:I10"/>
    <mergeCell ref="Q9:R9"/>
    <mergeCell ref="Q10:S10"/>
  </mergeCells>
  <hyperlinks>
    <hyperlink ref="N4" r:id="rId1" display="https://qpp-cm-prod-content.s3.amazonaws.com/uploads/3113/2025-Improvement-Activities-Quick-Start-Guide.pdf" xr:uid="{5D5675F1-F9BA-4401-AF63-D186D5289DBA}"/>
    <hyperlink ref="N5" r:id="rId2" display="https://qpp-cm-prod-content.s3.amazonaws.com/uploads/3254/2025-MIPS-Reporting-Options-Comparison-Resource.pdf" xr:uid="{575B5F99-F1CE-42A5-B0BA-FC476F178253}"/>
    <hyperlink ref="N6" r:id="rId3" display="https://qpp-cm-prod-content.s3.amazonaws.com/uploads/3131_duplicate/2025-Improvement-Activities-Inventory.zip" xr:uid="{BD26DEA4-0268-46F0-B6BC-A18952AABC3D}"/>
    <hyperlink ref="N7" r:id="rId4" display="https://qpp-cm-prod-content.s3.amazonaws.com/uploads/3122/2025-MIPS-Promoting-Interoperability-Measure-Specifications.zip" xr:uid="{EBB68328-76CF-42EA-914F-50D983D50C5C}"/>
    <hyperlink ref="N8" r:id="rId5" display="https://qpp-cm-prod-content.s3.amazonaws.com/uploads/3212/2025-MVPs-Implementation-Guide.pdf" xr:uid="{25272847-3533-4184-96D7-0B31AFF17D94}"/>
    <hyperlink ref="N9" r:id="rId6" display="https://qpp-cm-prod-content.s3.amazonaws.com/uploads/3116/2025-Quality-Quick-Start-Guide.pdf" xr:uid="{5E413A29-CD0F-4ABD-BAAB-D02A86594290}"/>
    <hyperlink ref="Q4" r:id="rId7" display="https://qpp-cm-prod-content.s3.amazonaws.com/uploads/2294/MIPS Cost Performance Category Fact Sheet.pdf" xr:uid="{9CE6D58B-E690-4720-9E71-54FDFBEB11E4}"/>
    <hyperlink ref="Q5" r:id="rId8" display="https://qpp-cm-prod-content.s3.amazonaws.com/uploads/3129/2025-mips-summary-cost-measures.pdf" xr:uid="{07138F87-66E1-4929-B86C-6A7FA80B650E}"/>
    <hyperlink ref="Q6" r:id="rId9" display="https://qpp-cm-prod-content.s3.amazonaws.com/uploads/3125/2025-MIPS-Quality-Measures-List.xlsx" xr:uid="{FBF551F2-C9C1-43F2-BFE8-430BB200079B}"/>
    <hyperlink ref="Q7" r:id="rId10" xr:uid="{49277A89-6DC3-4298-8201-A05189B21043}"/>
    <hyperlink ref="Q8" r:id="rId11" xr:uid="{75B085C2-A9B0-43C7-A8F4-D3051FD168AC}"/>
    <hyperlink ref="Q9:R9" r:id="rId12" display="iKM Practice Insights Help Menu for Quality" xr:uid="{6A8E8CF6-3654-4311-88E5-ECB741756055}"/>
    <hyperlink ref="Q10:S10" r:id="rId13" display="iKM Practice Insights Help Menu for Promoting Interoperability " xr:uid="{ACCC54CC-F922-4752-BE74-0D29C950BB5A}"/>
  </hyperlinks>
  <pageMargins left="0.7" right="0.7" top="0.75" bottom="0.75" header="0.3" footer="0.3"/>
  <pageSetup orientation="portrait"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B8D55-A421-424C-A95B-4003557AB944}">
  <sheetPr>
    <tabColor theme="9"/>
  </sheetPr>
  <dimension ref="A1:S49"/>
  <sheetViews>
    <sheetView tabSelected="1" zoomScale="70" zoomScaleNormal="70" workbookViewId="0">
      <selection activeCell="E8" sqref="E8:F8"/>
    </sheetView>
  </sheetViews>
  <sheetFormatPr defaultRowHeight="14.5" x14ac:dyDescent="0.35"/>
  <cols>
    <col min="1" max="1" width="29.81640625" customWidth="1"/>
    <col min="2" max="2" width="23.1796875" customWidth="1"/>
    <col min="3" max="3" width="13.81640625" customWidth="1"/>
    <col min="4" max="4" width="16.26953125" customWidth="1"/>
    <col min="5" max="5" width="18.453125" customWidth="1"/>
    <col min="6" max="6" width="29.7265625" customWidth="1"/>
    <col min="7" max="7" width="19.81640625" customWidth="1"/>
    <col min="8" max="8" width="19.1796875" customWidth="1"/>
    <col min="9" max="9" width="21.1796875" customWidth="1"/>
    <col min="10" max="10" width="15.1796875" customWidth="1"/>
    <col min="11" max="11" width="20.81640625" customWidth="1"/>
    <col min="12" max="12" width="21.81640625" customWidth="1"/>
    <col min="13" max="13" width="26.1796875" customWidth="1"/>
    <col min="14" max="14" width="36.54296875" customWidth="1"/>
    <col min="15" max="15" width="26" customWidth="1"/>
  </cols>
  <sheetData>
    <row r="1" spans="1:19" ht="46" x14ac:dyDescent="1">
      <c r="A1" s="383" t="s">
        <v>548</v>
      </c>
      <c r="B1" s="384"/>
      <c r="C1" s="384"/>
      <c r="D1" s="384"/>
      <c r="E1" s="384"/>
      <c r="F1" s="384"/>
      <c r="G1" s="384"/>
      <c r="H1" s="384"/>
      <c r="I1" s="384"/>
      <c r="J1" s="384"/>
      <c r="K1" s="384"/>
      <c r="L1" s="384"/>
      <c r="M1" s="384"/>
      <c r="N1" s="384"/>
      <c r="O1" s="384"/>
      <c r="P1" s="112"/>
    </row>
    <row r="2" spans="1:19" ht="21.5" thickBot="1" x14ac:dyDescent="0.55000000000000004">
      <c r="A2" s="386" t="s">
        <v>187</v>
      </c>
      <c r="B2" s="386"/>
      <c r="C2" s="386"/>
      <c r="D2" s="70"/>
      <c r="E2" s="70"/>
      <c r="F2" s="70"/>
      <c r="G2" s="70"/>
      <c r="H2" s="70"/>
      <c r="I2" s="70"/>
      <c r="J2" s="70"/>
      <c r="K2" s="70"/>
      <c r="L2" s="70"/>
      <c r="M2" s="70"/>
      <c r="N2" s="70"/>
      <c r="O2" s="70"/>
      <c r="P2" s="152"/>
    </row>
    <row r="3" spans="1:19" ht="21" x14ac:dyDescent="0.35">
      <c r="A3" s="12"/>
      <c r="B3" s="12"/>
      <c r="C3" s="12"/>
      <c r="D3" s="12"/>
      <c r="E3" s="12"/>
      <c r="F3" s="12"/>
      <c r="G3" s="12"/>
      <c r="H3" s="12"/>
      <c r="I3" s="12"/>
      <c r="J3" s="12"/>
      <c r="K3" s="12"/>
      <c r="L3" s="12"/>
      <c r="M3" s="12"/>
      <c r="N3" s="12"/>
      <c r="O3" s="12"/>
      <c r="P3" s="12"/>
    </row>
    <row r="4" spans="1:19" ht="21" x14ac:dyDescent="0.5">
      <c r="A4" s="395"/>
      <c r="B4" s="395"/>
      <c r="C4" s="395"/>
      <c r="D4" s="395"/>
      <c r="E4" s="395"/>
      <c r="F4" s="395"/>
      <c r="G4" s="395"/>
      <c r="H4" s="395"/>
      <c r="I4" s="395"/>
      <c r="J4" s="395"/>
      <c r="K4" s="395"/>
      <c r="L4" s="395"/>
      <c r="M4" s="395"/>
      <c r="N4" s="395"/>
      <c r="O4" s="395"/>
      <c r="P4" s="113"/>
    </row>
    <row r="5" spans="1:19" ht="37.5" customHeight="1" x14ac:dyDescent="0.7">
      <c r="A5" s="393" t="s">
        <v>237</v>
      </c>
      <c r="B5" s="393"/>
      <c r="C5" s="393"/>
      <c r="D5" s="393"/>
      <c r="E5" s="393"/>
      <c r="F5" s="393"/>
      <c r="G5" s="393"/>
      <c r="H5" s="393"/>
      <c r="I5" s="393"/>
      <c r="J5" s="393"/>
      <c r="K5" s="393"/>
      <c r="L5" s="393"/>
      <c r="M5" s="393"/>
      <c r="N5" s="393"/>
      <c r="O5" s="393"/>
      <c r="P5" s="1"/>
    </row>
    <row r="6" spans="1:19" ht="73" customHeight="1" thickBot="1" x14ac:dyDescent="0.65">
      <c r="A6" s="2"/>
      <c r="B6" s="9"/>
      <c r="C6" s="9"/>
      <c r="D6" s="282" t="s">
        <v>191</v>
      </c>
      <c r="E6" s="282"/>
      <c r="F6" s="282"/>
      <c r="G6" s="282"/>
      <c r="H6" s="282"/>
      <c r="I6" s="9"/>
      <c r="J6" s="306" t="s">
        <v>192</v>
      </c>
      <c r="K6" s="306"/>
      <c r="L6" s="306"/>
      <c r="M6" s="306"/>
      <c r="N6" s="8"/>
      <c r="O6" s="192" t="s">
        <v>65</v>
      </c>
      <c r="P6" s="12"/>
    </row>
    <row r="7" spans="1:19" ht="21.75" customHeight="1" thickBot="1" x14ac:dyDescent="0.55000000000000004">
      <c r="A7" s="263" t="s">
        <v>66</v>
      </c>
      <c r="B7" s="263"/>
      <c r="C7" s="264"/>
      <c r="D7" s="12"/>
      <c r="E7" s="265" t="s">
        <v>67</v>
      </c>
      <c r="F7" s="266"/>
      <c r="G7" s="22" t="s">
        <v>68</v>
      </c>
      <c r="H7" s="23" t="s">
        <v>69</v>
      </c>
      <c r="I7" s="17"/>
      <c r="J7" s="12"/>
      <c r="K7" s="267" t="s">
        <v>67</v>
      </c>
      <c r="L7" s="268"/>
      <c r="M7" s="43" t="s">
        <v>68</v>
      </c>
      <c r="N7" s="65" t="s">
        <v>102</v>
      </c>
      <c r="O7" s="12"/>
      <c r="P7" s="12"/>
    </row>
    <row r="8" spans="1:19" ht="29.25" customHeight="1" thickTop="1" thickBot="1" x14ac:dyDescent="0.5">
      <c r="A8" s="271" t="s">
        <v>214</v>
      </c>
      <c r="B8" s="371" t="s">
        <v>194</v>
      </c>
      <c r="C8" s="264"/>
      <c r="D8" s="27" t="s">
        <v>74</v>
      </c>
      <c r="E8" s="252"/>
      <c r="F8" s="253"/>
      <c r="G8" s="88">
        <v>0</v>
      </c>
      <c r="H8" s="136" t="e">
        <f>INDEX('ACC MVP Quality'!C2:C14, MATCH(E8, 'ACC MVP Quality'!A2:A14, 0))</f>
        <v>#N/A</v>
      </c>
      <c r="I8" s="17"/>
      <c r="J8" s="27" t="s">
        <v>75</v>
      </c>
      <c r="K8" s="252"/>
      <c r="L8" s="253"/>
      <c r="M8" s="88"/>
      <c r="N8" s="397" t="s">
        <v>238</v>
      </c>
      <c r="O8" s="12"/>
      <c r="P8" s="12"/>
    </row>
    <row r="9" spans="1:19" ht="32.25" customHeight="1" thickBot="1" x14ac:dyDescent="0.5">
      <c r="A9" s="272"/>
      <c r="B9" s="326"/>
      <c r="C9" s="264"/>
      <c r="D9" s="25" t="s">
        <v>77</v>
      </c>
      <c r="E9" s="252"/>
      <c r="F9" s="253"/>
      <c r="G9" s="88">
        <v>0</v>
      </c>
      <c r="H9" s="136" t="e">
        <f>INDEX('ACC MVP Quality'!C3:C15, MATCH(E9, 'ACC MVP Quality'!A3:A15, 0))</f>
        <v>#N/A</v>
      </c>
      <c r="I9" s="17"/>
      <c r="J9" s="25" t="s">
        <v>78</v>
      </c>
      <c r="K9" s="252"/>
      <c r="L9" s="253"/>
      <c r="M9" s="88"/>
      <c r="N9" s="397"/>
      <c r="O9" s="12"/>
      <c r="P9" s="12"/>
    </row>
    <row r="10" spans="1:19" ht="32.25" customHeight="1" thickBot="1" x14ac:dyDescent="0.5">
      <c r="A10" s="272"/>
      <c r="B10" s="326"/>
      <c r="C10" s="264"/>
      <c r="D10" s="26" t="s">
        <v>79</v>
      </c>
      <c r="E10" s="252" t="s">
        <v>239</v>
      </c>
      <c r="F10" s="253"/>
      <c r="G10" s="88">
        <v>0</v>
      </c>
      <c r="H10" s="136" t="e">
        <f>INDEX('ACC MVP Quality'!C4:C16, MATCH(E10, 'ACC MVP Quality'!A4:A16, 0))</f>
        <v>#N/A</v>
      </c>
      <c r="I10" s="17"/>
      <c r="J10" s="25" t="s">
        <v>80</v>
      </c>
      <c r="K10" s="252"/>
      <c r="L10" s="253"/>
      <c r="M10" s="88"/>
      <c r="N10" s="397"/>
      <c r="O10" s="12"/>
      <c r="P10" s="12"/>
    </row>
    <row r="11" spans="1:19" ht="30.75" customHeight="1" thickBot="1" x14ac:dyDescent="0.5">
      <c r="A11" s="272"/>
      <c r="B11" s="326"/>
      <c r="C11" s="264"/>
      <c r="D11" s="26" t="s">
        <v>81</v>
      </c>
      <c r="E11" s="450"/>
      <c r="F11" s="451"/>
      <c r="G11" s="88">
        <v>0</v>
      </c>
      <c r="H11" s="136" t="e">
        <f>INDEX('ACC MVP Quality'!C5:C17, MATCH(E11, 'ACC MVP Quality'!A5:A17, 0))</f>
        <v>#N/A</v>
      </c>
      <c r="I11" s="17"/>
      <c r="J11" s="25" t="s">
        <v>82</v>
      </c>
      <c r="K11" s="252"/>
      <c r="L11" s="253"/>
      <c r="M11" s="88"/>
      <c r="N11" s="397"/>
      <c r="O11" s="12"/>
      <c r="P11" s="12"/>
    </row>
    <row r="12" spans="1:19" ht="28.5" customHeight="1" thickTop="1" thickBot="1" x14ac:dyDescent="0.5">
      <c r="A12" s="272"/>
      <c r="B12" s="326"/>
      <c r="C12" s="264"/>
      <c r="D12" s="452" t="s">
        <v>121</v>
      </c>
      <c r="E12" s="453"/>
      <c r="F12" s="454"/>
      <c r="G12" s="40">
        <v>0</v>
      </c>
      <c r="H12" s="12"/>
      <c r="I12" s="12"/>
      <c r="J12" s="12"/>
      <c r="K12" s="12"/>
      <c r="L12" s="12"/>
      <c r="M12" s="12"/>
      <c r="N12" s="397"/>
      <c r="O12" s="12"/>
      <c r="P12" s="12"/>
    </row>
    <row r="13" spans="1:19" ht="39" customHeight="1" thickBot="1" x14ac:dyDescent="0.5">
      <c r="A13" s="272"/>
      <c r="B13" s="326"/>
      <c r="C13" s="264"/>
      <c r="D13" s="455" t="s">
        <v>89</v>
      </c>
      <c r="E13" s="456"/>
      <c r="F13" s="457"/>
      <c r="G13" s="41">
        <f>SUM(G8:G12)</f>
        <v>0</v>
      </c>
      <c r="H13" s="12"/>
      <c r="I13" s="12"/>
      <c r="J13" s="12"/>
      <c r="K13" s="12"/>
      <c r="L13" s="12"/>
      <c r="M13" s="12"/>
      <c r="N13" s="397"/>
      <c r="O13" s="12"/>
      <c r="P13" s="12"/>
    </row>
    <row r="14" spans="1:19" ht="42" customHeight="1" thickBot="1" x14ac:dyDescent="0.5">
      <c r="A14" s="272"/>
      <c r="B14" s="326"/>
      <c r="C14" s="12"/>
      <c r="D14" s="440" t="s">
        <v>92</v>
      </c>
      <c r="E14" s="441"/>
      <c r="F14" s="442"/>
      <c r="G14" s="41">
        <f>MIN(100,G13/0.4)</f>
        <v>0</v>
      </c>
      <c r="H14" s="12"/>
      <c r="I14" s="12"/>
      <c r="J14" s="12"/>
      <c r="K14" s="12"/>
      <c r="L14" s="12"/>
      <c r="M14" s="12"/>
      <c r="N14" s="397"/>
      <c r="O14" s="12"/>
      <c r="P14" s="12"/>
    </row>
    <row r="15" spans="1:19" ht="41.15" customHeight="1" thickBot="1" x14ac:dyDescent="0.5">
      <c r="A15" s="272"/>
      <c r="B15" s="326"/>
      <c r="C15" s="12"/>
      <c r="D15" s="444" t="s">
        <v>94</v>
      </c>
      <c r="E15" s="445"/>
      <c r="F15" s="446"/>
      <c r="G15" s="42">
        <f>(G14*55%)</f>
        <v>0</v>
      </c>
      <c r="H15" s="12"/>
      <c r="I15" s="12"/>
      <c r="J15" s="12"/>
      <c r="K15" s="12"/>
      <c r="L15" s="12"/>
      <c r="M15" s="12"/>
      <c r="N15" s="398"/>
      <c r="O15" s="12"/>
      <c r="P15" s="12"/>
    </row>
    <row r="16" spans="1:19" ht="21.5" thickTop="1" x14ac:dyDescent="0.45">
      <c r="A16" s="273"/>
      <c r="B16" s="326"/>
      <c r="C16" s="12"/>
      <c r="D16" s="12"/>
      <c r="E16" s="12"/>
      <c r="F16" s="12"/>
      <c r="G16" s="12"/>
      <c r="H16" s="12"/>
      <c r="I16" s="12"/>
      <c r="J16" s="12"/>
      <c r="K16" s="12"/>
      <c r="L16" s="12"/>
      <c r="M16" s="12"/>
      <c r="N16" s="12"/>
      <c r="O16" s="39"/>
      <c r="P16" s="39"/>
      <c r="Q16" s="11"/>
      <c r="R16" s="11"/>
      <c r="S16" s="11"/>
    </row>
    <row r="17" spans="1:16" ht="21" x14ac:dyDescent="0.35">
      <c r="A17" s="12"/>
      <c r="B17" s="12"/>
      <c r="C17" s="12"/>
      <c r="D17" s="12"/>
      <c r="E17" s="12"/>
      <c r="F17" s="12"/>
      <c r="G17" s="12"/>
      <c r="H17" s="12"/>
      <c r="I17" s="12"/>
      <c r="J17" s="12"/>
      <c r="K17" s="12"/>
      <c r="L17" s="12"/>
      <c r="M17" s="12"/>
      <c r="N17" s="12"/>
      <c r="O17" s="12"/>
      <c r="P17" s="12"/>
    </row>
    <row r="18" spans="1:16" ht="21" x14ac:dyDescent="0.35">
      <c r="A18" s="12"/>
      <c r="B18" s="12"/>
      <c r="C18" s="12"/>
      <c r="D18" s="12"/>
      <c r="E18" s="12"/>
      <c r="F18" s="12"/>
      <c r="G18" s="12"/>
      <c r="H18" s="12"/>
      <c r="I18" s="12"/>
      <c r="J18" s="12"/>
      <c r="K18" s="12"/>
      <c r="L18" s="12"/>
      <c r="M18" s="12"/>
      <c r="N18" s="12"/>
      <c r="O18" s="12"/>
      <c r="P18" s="12"/>
    </row>
    <row r="19" spans="1:16" ht="21" x14ac:dyDescent="0.5">
      <c r="A19" s="395"/>
      <c r="B19" s="395"/>
      <c r="C19" s="395"/>
      <c r="D19" s="395"/>
      <c r="E19" s="395"/>
      <c r="F19" s="395"/>
      <c r="G19" s="395"/>
      <c r="H19" s="395"/>
      <c r="I19" s="395"/>
      <c r="J19" s="395"/>
      <c r="K19" s="395"/>
      <c r="L19" s="395"/>
      <c r="M19" s="395"/>
      <c r="N19" s="395"/>
      <c r="O19" s="395"/>
      <c r="P19" s="113"/>
    </row>
    <row r="20" spans="1:16" ht="37.5" customHeight="1" x14ac:dyDescent="0.7">
      <c r="A20" s="393" t="s">
        <v>240</v>
      </c>
      <c r="B20" s="393"/>
      <c r="C20" s="393"/>
      <c r="D20" s="393"/>
      <c r="E20" s="393"/>
      <c r="F20" s="393"/>
      <c r="G20" s="393"/>
      <c r="H20" s="393"/>
      <c r="I20" s="393"/>
      <c r="J20" s="393"/>
      <c r="K20" s="393"/>
      <c r="L20" s="393"/>
      <c r="M20" s="393"/>
      <c r="N20" s="393"/>
      <c r="O20" s="393"/>
      <c r="P20" s="1"/>
    </row>
    <row r="21" spans="1:16" ht="16.5" customHeight="1" thickBot="1" x14ac:dyDescent="0.4">
      <c r="A21" s="12"/>
      <c r="B21" s="12"/>
      <c r="C21" s="12"/>
      <c r="D21" s="12"/>
      <c r="E21" s="12"/>
      <c r="F21" s="12"/>
      <c r="G21" s="12"/>
      <c r="H21" s="12"/>
      <c r="I21" s="12"/>
      <c r="J21" s="12"/>
      <c r="K21" s="12"/>
      <c r="L21" s="12"/>
      <c r="M21" s="12"/>
      <c r="N21" s="12"/>
      <c r="O21" s="12"/>
      <c r="P21" s="12"/>
    </row>
    <row r="22" spans="1:16" ht="21.75" customHeight="1" thickTop="1" thickBot="1" x14ac:dyDescent="0.55000000000000004">
      <c r="A22" s="375" t="s">
        <v>199</v>
      </c>
      <c r="B22" s="326"/>
      <c r="C22" s="12"/>
      <c r="D22" s="218" t="s">
        <v>100</v>
      </c>
      <c r="E22" s="219"/>
      <c r="F22" s="220"/>
      <c r="G22" s="220"/>
      <c r="H22" s="221"/>
      <c r="I22" s="68" t="s">
        <v>101</v>
      </c>
      <c r="J22" s="12"/>
      <c r="K22" s="335" t="s">
        <v>102</v>
      </c>
      <c r="L22" s="335"/>
      <c r="M22" s="12"/>
      <c r="N22" s="12"/>
      <c r="O22" s="12"/>
      <c r="P22" s="12"/>
    </row>
    <row r="23" spans="1:16" ht="30.75" customHeight="1" thickBot="1" x14ac:dyDescent="0.4">
      <c r="A23" s="325"/>
      <c r="B23" s="326"/>
      <c r="C23" s="12"/>
      <c r="D23" s="230"/>
      <c r="E23" s="231"/>
      <c r="F23" s="232"/>
      <c r="G23" s="232"/>
      <c r="H23" s="233"/>
      <c r="I23" s="21">
        <v>0</v>
      </c>
      <c r="J23" s="12"/>
      <c r="K23" s="319" t="s">
        <v>241</v>
      </c>
      <c r="L23" s="320"/>
      <c r="M23" s="12"/>
      <c r="N23" s="12"/>
      <c r="O23" s="12"/>
      <c r="P23" s="12"/>
    </row>
    <row r="24" spans="1:16" ht="33" customHeight="1" thickBot="1" x14ac:dyDescent="0.4">
      <c r="A24" s="325"/>
      <c r="B24" s="326"/>
      <c r="C24" s="12"/>
      <c r="D24" s="230"/>
      <c r="E24" s="231"/>
      <c r="F24" s="232"/>
      <c r="G24" s="232"/>
      <c r="H24" s="233"/>
      <c r="I24" s="21">
        <v>0</v>
      </c>
      <c r="J24" s="12"/>
      <c r="K24" s="321"/>
      <c r="L24" s="321"/>
      <c r="M24" s="12"/>
      <c r="N24" s="12"/>
      <c r="O24" s="12"/>
      <c r="P24" s="12"/>
    </row>
    <row r="25" spans="1:16" ht="36" customHeight="1" thickBot="1" x14ac:dyDescent="0.4">
      <c r="A25" s="325"/>
      <c r="B25" s="326"/>
      <c r="C25" s="12"/>
      <c r="D25" s="230"/>
      <c r="E25" s="231"/>
      <c r="F25" s="232"/>
      <c r="G25" s="232"/>
      <c r="H25" s="233"/>
      <c r="I25" s="21">
        <v>0</v>
      </c>
      <c r="J25" s="12"/>
      <c r="K25" s="321"/>
      <c r="L25" s="321"/>
      <c r="M25" s="12"/>
      <c r="N25" s="12"/>
      <c r="O25" s="12"/>
      <c r="P25" s="12"/>
    </row>
    <row r="26" spans="1:16" ht="36" customHeight="1" thickBot="1" x14ac:dyDescent="0.4">
      <c r="A26" s="325"/>
      <c r="B26" s="326"/>
      <c r="C26" s="12"/>
      <c r="D26" s="230"/>
      <c r="E26" s="231"/>
      <c r="F26" s="232"/>
      <c r="G26" s="232"/>
      <c r="H26" s="233"/>
      <c r="I26" s="21">
        <v>0</v>
      </c>
      <c r="J26" s="12"/>
      <c r="K26" s="321"/>
      <c r="L26" s="321"/>
      <c r="M26" s="12"/>
      <c r="N26" s="12"/>
      <c r="O26" s="12"/>
      <c r="P26" s="12"/>
    </row>
    <row r="27" spans="1:16" ht="19.5" customHeight="1" thickBot="1" x14ac:dyDescent="0.5">
      <c r="A27" s="12"/>
      <c r="B27" s="12"/>
      <c r="C27" s="12"/>
      <c r="D27" s="12"/>
      <c r="E27" s="12"/>
      <c r="F27" s="12"/>
      <c r="G27" s="234" t="s">
        <v>105</v>
      </c>
      <c r="H27" s="235"/>
      <c r="I27" s="185">
        <f>MIN(40,I23+I24+I25+I26)</f>
        <v>0</v>
      </c>
      <c r="J27" s="12"/>
      <c r="K27" s="321"/>
      <c r="L27" s="321"/>
      <c r="M27" s="12"/>
      <c r="N27" s="12"/>
      <c r="O27" s="12"/>
      <c r="P27" s="12"/>
    </row>
    <row r="28" spans="1:16" ht="21.5" thickBot="1" x14ac:dyDescent="0.5">
      <c r="A28" s="12"/>
      <c r="B28" s="12"/>
      <c r="C28" s="12"/>
      <c r="D28" s="12"/>
      <c r="E28" s="12"/>
      <c r="F28" s="12"/>
      <c r="G28" s="236" t="s">
        <v>94</v>
      </c>
      <c r="H28" s="237"/>
      <c r="I28" s="33">
        <f>SUM(I27/40*15)</f>
        <v>0</v>
      </c>
      <c r="J28" s="12"/>
      <c r="K28" s="321"/>
      <c r="L28" s="321"/>
      <c r="M28" s="12"/>
      <c r="N28" s="12"/>
      <c r="O28" s="12"/>
      <c r="P28" s="12"/>
    </row>
    <row r="29" spans="1:16" ht="21" x14ac:dyDescent="0.35">
      <c r="A29" s="12"/>
      <c r="B29" s="12"/>
      <c r="C29" s="12"/>
      <c r="D29" s="12"/>
      <c r="E29" s="12"/>
      <c r="F29" s="12"/>
      <c r="G29" s="12"/>
      <c r="H29" s="12"/>
      <c r="I29" s="12"/>
      <c r="J29" s="12"/>
      <c r="K29" s="12"/>
      <c r="L29" s="12"/>
      <c r="M29" s="12"/>
      <c r="N29" s="12"/>
      <c r="O29" s="12"/>
      <c r="P29" s="12"/>
    </row>
    <row r="30" spans="1:16" ht="21" x14ac:dyDescent="0.5">
      <c r="A30" s="395"/>
      <c r="B30" s="395"/>
      <c r="C30" s="395"/>
      <c r="D30" s="395"/>
      <c r="E30" s="395"/>
      <c r="F30" s="395"/>
      <c r="G30" s="395"/>
      <c r="H30" s="395"/>
      <c r="I30" s="395"/>
      <c r="J30" s="395"/>
      <c r="K30" s="395"/>
      <c r="L30" s="395"/>
      <c r="M30" s="395"/>
      <c r="N30" s="395"/>
      <c r="O30" s="395"/>
      <c r="P30" s="113"/>
    </row>
    <row r="31" spans="1:16" ht="37.5" customHeight="1" thickBot="1" x14ac:dyDescent="0.75">
      <c r="A31" s="393" t="s">
        <v>242</v>
      </c>
      <c r="B31" s="393"/>
      <c r="C31" s="393"/>
      <c r="D31" s="393"/>
      <c r="E31" s="393"/>
      <c r="F31" s="393"/>
      <c r="G31" s="393"/>
      <c r="H31" s="393"/>
      <c r="I31" s="393"/>
      <c r="J31" s="393"/>
      <c r="K31" s="393"/>
      <c r="L31" s="393"/>
      <c r="M31" s="393"/>
      <c r="N31" s="393"/>
      <c r="O31" s="393"/>
      <c r="P31" s="1"/>
    </row>
    <row r="32" spans="1:16" ht="21.5" thickBot="1" x14ac:dyDescent="0.55000000000000004">
      <c r="A32" s="2"/>
      <c r="B32" s="2"/>
      <c r="C32" s="2"/>
      <c r="D32" s="2"/>
      <c r="E32" s="2"/>
      <c r="F32" s="2"/>
      <c r="G32" s="2"/>
      <c r="H32" s="2"/>
      <c r="I32" s="337" t="s">
        <v>131</v>
      </c>
      <c r="J32" s="338"/>
      <c r="K32" s="338"/>
      <c r="L32" s="338"/>
      <c r="M32" s="2"/>
      <c r="N32" s="427" t="s">
        <v>202</v>
      </c>
      <c r="O32" s="428"/>
      <c r="P32" s="2"/>
    </row>
    <row r="33" spans="1:16" ht="22" thickTop="1" thickBot="1" x14ac:dyDescent="0.55000000000000004">
      <c r="A33" s="2"/>
      <c r="B33" s="2"/>
      <c r="C33" s="2"/>
      <c r="D33" s="2"/>
      <c r="E33" s="2"/>
      <c r="F33" s="2"/>
      <c r="G33" s="2"/>
      <c r="H33" s="2"/>
      <c r="I33" s="351" t="s">
        <v>164</v>
      </c>
      <c r="J33" s="353"/>
      <c r="K33" s="2"/>
      <c r="L33" s="2"/>
      <c r="M33" s="2"/>
      <c r="N33" s="429"/>
      <c r="O33" s="430"/>
      <c r="P33" s="2"/>
    </row>
    <row r="34" spans="1:16" ht="21" customHeight="1" thickTop="1" thickBot="1" x14ac:dyDescent="0.55000000000000004">
      <c r="A34" s="12"/>
      <c r="B34" s="12"/>
      <c r="C34" s="12"/>
      <c r="D34" s="12"/>
      <c r="E34" s="2"/>
      <c r="F34" s="2"/>
      <c r="G34" s="2"/>
      <c r="H34" s="2"/>
      <c r="I34" s="257" t="s">
        <v>243</v>
      </c>
      <c r="J34" s="485"/>
      <c r="K34" s="21">
        <v>0</v>
      </c>
      <c r="L34" s="2"/>
      <c r="M34" s="2"/>
      <c r="N34" s="431"/>
      <c r="O34" s="432"/>
      <c r="P34" s="2"/>
    </row>
    <row r="35" spans="1:16" ht="21.75" customHeight="1" x14ac:dyDescent="0.5">
      <c r="A35" s="12"/>
      <c r="B35" s="12"/>
      <c r="C35" s="12"/>
      <c r="D35" s="12"/>
      <c r="E35" s="12"/>
      <c r="F35" s="12"/>
      <c r="G35" s="12"/>
      <c r="H35" s="12"/>
      <c r="I35" s="2"/>
      <c r="J35" s="2"/>
      <c r="K35" s="2"/>
      <c r="L35" s="2"/>
      <c r="M35" s="2"/>
      <c r="N35" s="2"/>
      <c r="O35" s="2"/>
      <c r="P35" s="2"/>
    </row>
    <row r="36" spans="1:16" ht="21" x14ac:dyDescent="0.5">
      <c r="A36" s="395"/>
      <c r="B36" s="395"/>
      <c r="C36" s="395"/>
      <c r="D36" s="395"/>
      <c r="E36" s="395"/>
      <c r="F36" s="395"/>
      <c r="G36" s="395"/>
      <c r="H36" s="395"/>
      <c r="I36" s="395"/>
      <c r="J36" s="395"/>
      <c r="K36" s="395"/>
      <c r="L36" s="395"/>
      <c r="M36" s="395"/>
      <c r="N36" s="395"/>
      <c r="O36" s="395"/>
      <c r="P36" s="113"/>
    </row>
    <row r="37" spans="1:16" ht="36" x14ac:dyDescent="0.8">
      <c r="A37" s="214" t="s">
        <v>167</v>
      </c>
      <c r="B37" s="214"/>
      <c r="C37" s="214"/>
      <c r="D37" s="214"/>
      <c r="E37" s="214"/>
      <c r="F37" s="214"/>
      <c r="G37" s="214"/>
      <c r="H37" s="214"/>
      <c r="I37" s="214"/>
      <c r="J37" s="214"/>
      <c r="K37" s="214"/>
      <c r="L37" s="214"/>
      <c r="M37" s="214"/>
      <c r="N37" s="214"/>
      <c r="O37" s="214"/>
      <c r="P37" s="111"/>
    </row>
    <row r="38" spans="1:16" ht="21.5" thickBot="1" x14ac:dyDescent="0.4">
      <c r="A38" s="12"/>
      <c r="B38" s="12"/>
      <c r="C38" s="12"/>
      <c r="D38" s="12"/>
      <c r="E38" s="12"/>
      <c r="F38" s="12"/>
      <c r="G38" s="12"/>
      <c r="H38" s="12"/>
      <c r="I38" s="12"/>
      <c r="J38" s="12"/>
      <c r="K38" s="12"/>
      <c r="L38" s="12"/>
      <c r="M38" s="12"/>
      <c r="N38" s="12"/>
      <c r="O38" s="12"/>
      <c r="P38" s="12"/>
    </row>
    <row r="39" spans="1:16" ht="34" customHeight="1" thickBot="1" x14ac:dyDescent="0.4">
      <c r="A39" s="469" t="s">
        <v>235</v>
      </c>
      <c r="B39" s="470"/>
      <c r="C39" s="470"/>
      <c r="D39" s="470"/>
      <c r="E39" s="471"/>
      <c r="F39" s="12"/>
      <c r="G39" s="12"/>
      <c r="H39" s="12"/>
      <c r="I39" s="12"/>
      <c r="J39" s="12"/>
      <c r="K39" s="335" t="s">
        <v>71</v>
      </c>
      <c r="L39" s="335"/>
      <c r="M39" s="335"/>
      <c r="N39" s="12"/>
      <c r="O39" s="12"/>
      <c r="P39" s="12"/>
    </row>
    <row r="40" spans="1:16" ht="42.65" customHeight="1" thickTop="1" thickBot="1" x14ac:dyDescent="0.55000000000000004">
      <c r="A40" s="472"/>
      <c r="B40" s="473"/>
      <c r="C40" s="473"/>
      <c r="D40" s="473"/>
      <c r="E40" s="474"/>
      <c r="F40" s="12"/>
      <c r="G40" s="238" t="s">
        <v>546</v>
      </c>
      <c r="H40" s="239"/>
      <c r="I40" s="63" t="str">
        <f>IFERROR(#REF!,"0")</f>
        <v>0</v>
      </c>
      <c r="J40" s="12"/>
      <c r="K40" s="335" t="s">
        <v>206</v>
      </c>
      <c r="L40" s="335"/>
      <c r="M40" s="335"/>
      <c r="N40" s="12"/>
      <c r="O40" s="12"/>
      <c r="P40" s="12"/>
    </row>
    <row r="41" spans="1:16" ht="21.65" customHeight="1" thickBot="1" x14ac:dyDescent="0.55000000000000004">
      <c r="A41" s="421" t="s">
        <v>207</v>
      </c>
      <c r="B41" s="422"/>
      <c r="C41" s="422"/>
      <c r="D41" s="422"/>
      <c r="E41" s="423"/>
      <c r="F41" s="12"/>
      <c r="G41" s="241" t="s">
        <v>223</v>
      </c>
      <c r="H41" s="242"/>
      <c r="I41" s="63">
        <f>G15</f>
        <v>0</v>
      </c>
      <c r="J41" s="12"/>
      <c r="K41" s="335"/>
      <c r="L41" s="335"/>
      <c r="M41" s="335"/>
      <c r="N41" s="12"/>
      <c r="O41" s="12"/>
      <c r="P41" s="12"/>
    </row>
    <row r="42" spans="1:16" ht="21.65" customHeight="1" thickBot="1" x14ac:dyDescent="0.55000000000000004">
      <c r="A42" s="421"/>
      <c r="B42" s="422"/>
      <c r="C42" s="422"/>
      <c r="D42" s="422"/>
      <c r="E42" s="423"/>
      <c r="F42" s="12"/>
      <c r="G42" s="241" t="s">
        <v>172</v>
      </c>
      <c r="H42" s="242"/>
      <c r="I42" s="63">
        <f>I28</f>
        <v>0</v>
      </c>
      <c r="J42" s="12"/>
      <c r="K42" s="335"/>
      <c r="L42" s="335"/>
      <c r="M42" s="335"/>
      <c r="N42" s="12"/>
      <c r="O42" s="12"/>
      <c r="P42" s="12"/>
    </row>
    <row r="43" spans="1:16" ht="21.65" customHeight="1" thickBot="1" x14ac:dyDescent="0.55000000000000004">
      <c r="A43" s="421" t="s">
        <v>208</v>
      </c>
      <c r="B43" s="422"/>
      <c r="C43" s="422"/>
      <c r="D43" s="422"/>
      <c r="E43" s="423"/>
      <c r="F43" s="12"/>
      <c r="G43" s="241" t="s">
        <v>173</v>
      </c>
      <c r="H43" s="242"/>
      <c r="I43" s="64">
        <f>K34</f>
        <v>0</v>
      </c>
      <c r="J43" s="12"/>
      <c r="K43" s="335"/>
      <c r="L43" s="335"/>
      <c r="M43" s="335"/>
      <c r="N43" s="12"/>
      <c r="O43" s="12"/>
      <c r="P43" s="12"/>
    </row>
    <row r="44" spans="1:16" ht="26.5" thickBot="1" x14ac:dyDescent="0.6">
      <c r="A44" s="421"/>
      <c r="B44" s="422"/>
      <c r="C44" s="422"/>
      <c r="D44" s="422"/>
      <c r="E44" s="423"/>
      <c r="F44" s="243" t="s">
        <v>112</v>
      </c>
      <c r="G44" s="244"/>
      <c r="H44" s="245"/>
      <c r="I44" s="109">
        <f>SUM(I40:I43)</f>
        <v>0</v>
      </c>
      <c r="J44" s="12"/>
      <c r="K44" s="335"/>
      <c r="L44" s="335"/>
      <c r="M44" s="335"/>
      <c r="N44" s="12"/>
      <c r="O44" s="12"/>
      <c r="P44" s="12"/>
    </row>
    <row r="45" spans="1:16" ht="15" customHeight="1" thickBot="1" x14ac:dyDescent="0.4">
      <c r="A45" s="424"/>
      <c r="B45" s="425"/>
      <c r="C45" s="425"/>
      <c r="D45" s="425"/>
      <c r="E45" s="426"/>
      <c r="F45" s="12"/>
      <c r="G45" s="12"/>
      <c r="H45" s="12"/>
      <c r="I45" s="12"/>
      <c r="J45" s="12"/>
      <c r="K45" s="158"/>
      <c r="L45" s="158"/>
      <c r="M45" s="158"/>
      <c r="N45" s="12"/>
      <c r="O45" s="12"/>
      <c r="P45" s="12"/>
    </row>
    <row r="46" spans="1:16" ht="21" customHeight="1" x14ac:dyDescent="0.35">
      <c r="A46" s="12"/>
      <c r="B46" s="12"/>
      <c r="C46" s="12"/>
      <c r="D46" s="12"/>
      <c r="E46" s="12"/>
      <c r="F46" s="12"/>
      <c r="G46" s="12"/>
      <c r="H46" s="12"/>
      <c r="I46" s="12"/>
      <c r="J46" s="12"/>
      <c r="K46" s="12"/>
      <c r="L46" s="12"/>
      <c r="M46" s="12"/>
      <c r="N46" s="12"/>
      <c r="O46" s="12"/>
      <c r="P46" s="12"/>
    </row>
    <row r="47" spans="1:16" ht="21" customHeight="1" x14ac:dyDescent="0.35">
      <c r="A47" s="12"/>
      <c r="B47" s="12"/>
      <c r="C47" s="12"/>
      <c r="D47" s="12"/>
      <c r="E47" s="12"/>
      <c r="F47" s="12"/>
      <c r="G47" s="12"/>
      <c r="H47" s="12"/>
      <c r="I47" s="12"/>
      <c r="J47" s="12"/>
      <c r="K47" s="12"/>
      <c r="L47" s="12"/>
      <c r="M47" s="12"/>
      <c r="N47" s="12"/>
      <c r="O47" s="12"/>
      <c r="P47" s="12"/>
    </row>
    <row r="48" spans="1:16" ht="10.5" customHeight="1" x14ac:dyDescent="0.35">
      <c r="A48" s="12"/>
      <c r="B48" s="12"/>
      <c r="C48" s="12"/>
      <c r="D48" s="12"/>
      <c r="E48" s="12"/>
      <c r="F48" s="12"/>
      <c r="G48" s="12"/>
      <c r="H48" s="12"/>
      <c r="I48" s="12"/>
      <c r="J48" s="12"/>
      <c r="K48" s="12"/>
      <c r="L48" s="12"/>
      <c r="M48" s="12"/>
      <c r="N48" s="12"/>
      <c r="O48" s="12"/>
      <c r="P48" s="12"/>
    </row>
    <row r="49" spans="1:16" ht="34.5" customHeight="1" x14ac:dyDescent="0.35">
      <c r="A49" s="12"/>
      <c r="B49" s="12"/>
      <c r="C49" s="12"/>
      <c r="D49" s="12"/>
      <c r="E49" s="12"/>
      <c r="F49" s="12"/>
      <c r="G49" s="12"/>
      <c r="H49" s="12"/>
      <c r="I49" s="12"/>
      <c r="J49" s="12"/>
      <c r="K49" s="12"/>
      <c r="L49" s="12"/>
      <c r="M49" s="12"/>
      <c r="N49" s="12"/>
      <c r="O49" s="12"/>
      <c r="P49" s="12"/>
    </row>
  </sheetData>
  <sheetProtection algorithmName="SHA-512" hashValue="Wvj5AVyOzfG2mLVQ7WJpqz+vy2sQs0PEABz8VOf/0h9M/3kITsG3k0VfgmnGmQml/W/XWC7Y/jnUtEtBKjghOQ==" saltValue="nBMpBYO2CKc7EShUl/G9og==" spinCount="100000" sheet="1" objects="1" scenarios="1" selectLockedCells="1"/>
  <mergeCells count="55">
    <mergeCell ref="F44:H44"/>
    <mergeCell ref="A37:O37"/>
    <mergeCell ref="A39:E40"/>
    <mergeCell ref="K39:M39"/>
    <mergeCell ref="G40:H40"/>
    <mergeCell ref="K40:M44"/>
    <mergeCell ref="A41:E42"/>
    <mergeCell ref="G41:H41"/>
    <mergeCell ref="G42:H42"/>
    <mergeCell ref="A43:E45"/>
    <mergeCell ref="G43:H43"/>
    <mergeCell ref="A31:O31"/>
    <mergeCell ref="I32:L32"/>
    <mergeCell ref="N32:O34"/>
    <mergeCell ref="I33:J33"/>
    <mergeCell ref="I34:J34"/>
    <mergeCell ref="A36:O36"/>
    <mergeCell ref="D24:H24"/>
    <mergeCell ref="D25:H25"/>
    <mergeCell ref="D26:H26"/>
    <mergeCell ref="G27:H27"/>
    <mergeCell ref="G28:H28"/>
    <mergeCell ref="A30:O30"/>
    <mergeCell ref="D13:F13"/>
    <mergeCell ref="D14:F14"/>
    <mergeCell ref="D15:F15"/>
    <mergeCell ref="A19:O19"/>
    <mergeCell ref="A20:O20"/>
    <mergeCell ref="A22:B26"/>
    <mergeCell ref="D22:H22"/>
    <mergeCell ref="K22:L22"/>
    <mergeCell ref="D23:H23"/>
    <mergeCell ref="K23:L28"/>
    <mergeCell ref="E8:F8"/>
    <mergeCell ref="K8:L8"/>
    <mergeCell ref="N8:N15"/>
    <mergeCell ref="E9:F9"/>
    <mergeCell ref="K9:L9"/>
    <mergeCell ref="E10:F10"/>
    <mergeCell ref="K10:L10"/>
    <mergeCell ref="E11:F11"/>
    <mergeCell ref="K11:L11"/>
    <mergeCell ref="D12:F12"/>
    <mergeCell ref="A4:O4"/>
    <mergeCell ref="A5:O5"/>
    <mergeCell ref="D6:H6"/>
    <mergeCell ref="J6:M6"/>
    <mergeCell ref="A7:B7"/>
    <mergeCell ref="C7:C13"/>
    <mergeCell ref="E7:F7"/>
    <mergeCell ref="K7:L7"/>
    <mergeCell ref="A8:A16"/>
    <mergeCell ref="B8:B16"/>
    <mergeCell ref="A1:O1"/>
    <mergeCell ref="A2:C2"/>
  </mergeCells>
  <hyperlinks>
    <hyperlink ref="A2:C2" r:id="rId1" display="Explore MIPS Value Pathways (MVPs) on QPP" xr:uid="{89E9E78F-415A-434C-A2A2-0C28EA1F1D67}"/>
    <hyperlink ref="O6" r:id="rId2" xr:uid="{6DCB8491-89EC-4B15-882F-D6106EA02194}"/>
  </hyperlinks>
  <pageMargins left="0.7" right="0.7" top="0.75" bottom="0.75" header="0.3" footer="0.3"/>
  <pageSetup orientation="portrait" r:id="rId3"/>
  <extLst>
    <ext xmlns:x14="http://schemas.microsoft.com/office/spreadsheetml/2009/9/main" uri="{CCE6A557-97BC-4b89-ADB6-D9C93CAAB3DF}">
      <x14:dataValidations xmlns:xm="http://schemas.microsoft.com/office/excel/2006/main" count="2">
        <x14:dataValidation type="list" allowBlank="1" showInputMessage="1" showErrorMessage="1" xr:uid="{8F3CF8C3-898E-4028-BF34-0062D425B860}">
          <x14:formula1>
            <xm:f>'ACC IA'!$A$2:$A$19</xm:f>
          </x14:formula1>
          <xm:sqref>D23:H26</xm:sqref>
        </x14:dataValidation>
        <x14:dataValidation type="list" allowBlank="1" showInputMessage="1" showErrorMessage="1" xr:uid="{71BBE39F-440A-458C-B0D2-6C7FBB364882}">
          <x14:formula1>
            <xm:f>'ACC MVP Quality'!$A$2:$A$14</xm:f>
          </x14:formula1>
          <xm:sqref>E8:F11 K8:L11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4290C-25D8-4CAE-AB89-ED33D5474BA0}">
  <dimension ref="A1:Q19"/>
  <sheetViews>
    <sheetView workbookViewId="0">
      <selection activeCell="P27" sqref="P27"/>
    </sheetView>
  </sheetViews>
  <sheetFormatPr defaultRowHeight="14.5" x14ac:dyDescent="0.35"/>
  <sheetData>
    <row r="1" spans="1:17" ht="18.5" x14ac:dyDescent="0.45">
      <c r="A1" s="69" t="s">
        <v>244</v>
      </c>
      <c r="B1" s="69"/>
      <c r="C1" s="69"/>
      <c r="D1" s="69"/>
      <c r="E1" s="69"/>
      <c r="F1" s="69"/>
    </row>
    <row r="3" spans="1:17" ht="18.5" x14ac:dyDescent="0.45">
      <c r="B3" s="69" t="s">
        <v>93</v>
      </c>
      <c r="C3" s="69"/>
      <c r="D3" s="69"/>
      <c r="E3" s="69"/>
      <c r="F3" s="69"/>
      <c r="G3" s="69"/>
      <c r="H3" s="69"/>
      <c r="I3" s="69"/>
      <c r="J3" s="69"/>
      <c r="K3" s="69"/>
      <c r="L3" s="69"/>
      <c r="M3" s="11"/>
      <c r="N3" s="11"/>
      <c r="O3" s="11"/>
      <c r="P3" s="11"/>
      <c r="Q3" s="11"/>
    </row>
    <row r="4" spans="1:17" ht="18.5" x14ac:dyDescent="0.45">
      <c r="B4" s="11"/>
      <c r="C4" s="11" t="s">
        <v>245</v>
      </c>
      <c r="D4" s="11"/>
      <c r="E4" s="11"/>
      <c r="F4" s="11"/>
      <c r="G4" s="11"/>
      <c r="H4" s="11"/>
      <c r="I4" s="11"/>
      <c r="J4" s="11"/>
      <c r="K4" s="11"/>
      <c r="L4" s="11"/>
      <c r="M4" s="11"/>
      <c r="N4" s="11"/>
      <c r="O4" s="11"/>
      <c r="P4" s="11"/>
      <c r="Q4" s="11"/>
    </row>
    <row r="5" spans="1:17" ht="18.5" x14ac:dyDescent="0.45">
      <c r="B5" s="11"/>
      <c r="C5" s="11" t="s">
        <v>246</v>
      </c>
      <c r="D5" s="11"/>
      <c r="E5" s="11"/>
      <c r="F5" s="11"/>
      <c r="G5" s="11"/>
      <c r="H5" s="11"/>
      <c r="I5" s="11"/>
      <c r="J5" s="11"/>
      <c r="K5" s="11"/>
      <c r="L5" s="11"/>
      <c r="M5" s="11"/>
      <c r="N5" s="11"/>
      <c r="O5" s="11"/>
      <c r="P5" s="11"/>
      <c r="Q5" s="11"/>
    </row>
    <row r="6" spans="1:17" ht="18.5" x14ac:dyDescent="0.45">
      <c r="B6" s="11"/>
      <c r="C6" s="11"/>
      <c r="D6" s="11"/>
      <c r="E6" s="11"/>
      <c r="F6" s="11"/>
      <c r="G6" s="11"/>
      <c r="H6" s="11"/>
      <c r="I6" s="11"/>
      <c r="J6" s="11"/>
      <c r="K6" s="11"/>
      <c r="L6" s="11"/>
      <c r="M6" s="11"/>
      <c r="N6" s="11"/>
      <c r="O6" s="11"/>
      <c r="P6" s="11"/>
      <c r="Q6" s="11"/>
    </row>
    <row r="7" spans="1:17" ht="18.5" x14ac:dyDescent="0.45">
      <c r="B7" s="69" t="s">
        <v>247</v>
      </c>
      <c r="C7" s="69"/>
      <c r="D7" s="69"/>
      <c r="E7" s="69"/>
      <c r="F7" s="69"/>
      <c r="G7" s="69"/>
      <c r="H7" s="69"/>
      <c r="I7" s="69"/>
      <c r="J7" s="69"/>
      <c r="K7" s="69"/>
      <c r="L7" s="69"/>
      <c r="M7" s="69"/>
      <c r="N7" s="11"/>
      <c r="O7" s="11"/>
      <c r="P7" s="11"/>
      <c r="Q7" s="11"/>
    </row>
    <row r="8" spans="1:17" ht="18.5" x14ac:dyDescent="0.45">
      <c r="B8" s="11"/>
      <c r="C8" s="11" t="s">
        <v>245</v>
      </c>
      <c r="D8" s="11"/>
      <c r="E8" s="11"/>
      <c r="F8" s="11"/>
      <c r="G8" s="11"/>
      <c r="H8" s="11"/>
      <c r="I8" s="11"/>
      <c r="J8" s="11"/>
      <c r="K8" s="11"/>
      <c r="L8" s="11"/>
      <c r="M8" s="11"/>
      <c r="N8" s="11"/>
      <c r="O8" s="11"/>
      <c r="P8" s="11"/>
      <c r="Q8" s="11"/>
    </row>
    <row r="9" spans="1:17" ht="18.5" x14ac:dyDescent="0.45">
      <c r="B9" s="11"/>
      <c r="C9" s="11" t="s">
        <v>248</v>
      </c>
      <c r="D9" s="11"/>
      <c r="E9" s="11"/>
      <c r="F9" s="11"/>
      <c r="G9" s="11"/>
      <c r="H9" s="11"/>
      <c r="I9" s="11"/>
      <c r="J9" s="11"/>
      <c r="K9" s="11"/>
      <c r="L9" s="11"/>
      <c r="M9" s="11"/>
      <c r="N9" s="11"/>
      <c r="O9" s="11"/>
      <c r="P9" s="11"/>
      <c r="Q9" s="11"/>
    </row>
    <row r="10" spans="1:17" ht="18.5" x14ac:dyDescent="0.45">
      <c r="B10" s="11"/>
      <c r="C10" s="11"/>
      <c r="D10" s="11"/>
      <c r="E10" s="11"/>
      <c r="F10" s="11"/>
      <c r="G10" s="11"/>
      <c r="H10" s="11"/>
      <c r="I10" s="11"/>
      <c r="J10" s="11"/>
      <c r="K10" s="11"/>
      <c r="L10" s="11"/>
      <c r="M10" s="11"/>
      <c r="N10" s="11"/>
      <c r="O10" s="11"/>
      <c r="P10" s="11"/>
      <c r="Q10" s="11"/>
    </row>
    <row r="11" spans="1:17" ht="18.5" x14ac:dyDescent="0.45">
      <c r="B11" s="69" t="s">
        <v>249</v>
      </c>
      <c r="C11" s="69"/>
      <c r="D11" s="69"/>
      <c r="E11" s="69"/>
      <c r="F11" s="69"/>
      <c r="G11" s="69"/>
      <c r="H11" s="69"/>
      <c r="I11" s="69"/>
      <c r="J11" s="69"/>
      <c r="K11" s="69"/>
      <c r="L11" s="69"/>
      <c r="M11" s="69"/>
      <c r="N11" s="69"/>
      <c r="O11" s="11"/>
      <c r="P11" s="11"/>
      <c r="Q11" s="11"/>
    </row>
    <row r="12" spans="1:17" ht="18.5" x14ac:dyDescent="0.45">
      <c r="B12" s="11"/>
      <c r="C12" s="11" t="s">
        <v>250</v>
      </c>
      <c r="D12" s="11"/>
      <c r="E12" s="11"/>
      <c r="F12" s="11"/>
      <c r="G12" s="11"/>
      <c r="H12" s="11"/>
      <c r="I12" s="11"/>
      <c r="J12" s="11"/>
      <c r="K12" s="11"/>
      <c r="L12" s="11"/>
      <c r="M12" s="11"/>
      <c r="N12" s="11"/>
      <c r="O12" s="11"/>
      <c r="P12" s="11"/>
      <c r="Q12" s="11"/>
    </row>
    <row r="13" spans="1:17" ht="18.5" x14ac:dyDescent="0.45">
      <c r="B13" s="11"/>
      <c r="C13" s="11" t="s">
        <v>251</v>
      </c>
      <c r="D13" s="11"/>
      <c r="E13" s="11"/>
      <c r="F13" s="11"/>
      <c r="G13" s="11"/>
      <c r="H13" s="11"/>
      <c r="I13" s="11"/>
      <c r="J13" s="11"/>
      <c r="K13" s="11"/>
      <c r="L13" s="11"/>
      <c r="M13" s="11"/>
      <c r="N13" s="11"/>
      <c r="O13" s="11"/>
      <c r="P13" s="11"/>
      <c r="Q13" s="11"/>
    </row>
    <row r="14" spans="1:17" ht="18.5" x14ac:dyDescent="0.45">
      <c r="B14" s="11"/>
      <c r="C14" s="11" t="s">
        <v>252</v>
      </c>
      <c r="D14" s="11"/>
      <c r="E14" s="11"/>
      <c r="F14" s="11"/>
      <c r="G14" s="11"/>
      <c r="H14" s="11"/>
      <c r="I14" s="11"/>
      <c r="J14" s="11"/>
      <c r="K14" s="11"/>
      <c r="L14" s="11"/>
      <c r="M14" s="11"/>
      <c r="N14" s="11"/>
      <c r="O14" s="11"/>
      <c r="P14" s="11"/>
      <c r="Q14" s="11"/>
    </row>
    <row r="15" spans="1:17" ht="18.5" x14ac:dyDescent="0.45">
      <c r="B15" s="11"/>
      <c r="C15" s="11"/>
      <c r="D15" s="11"/>
      <c r="E15" s="11"/>
      <c r="F15" s="11"/>
      <c r="G15" s="11"/>
      <c r="H15" s="11"/>
      <c r="I15" s="11"/>
      <c r="J15" s="11"/>
      <c r="K15" s="11"/>
      <c r="L15" s="11"/>
      <c r="M15" s="11"/>
      <c r="N15" s="11"/>
      <c r="O15" s="11"/>
      <c r="P15" s="11"/>
      <c r="Q15" s="11"/>
    </row>
    <row r="16" spans="1:17" ht="18.5" x14ac:dyDescent="0.45">
      <c r="B16" s="69" t="s">
        <v>253</v>
      </c>
      <c r="C16" s="69"/>
      <c r="D16" s="69"/>
      <c r="E16" s="69"/>
      <c r="F16" s="69"/>
      <c r="G16" s="69"/>
      <c r="H16" s="69"/>
      <c r="I16" s="69"/>
      <c r="J16" s="69"/>
      <c r="K16" s="69"/>
      <c r="L16" s="69"/>
      <c r="M16" s="69"/>
      <c r="N16" s="69"/>
      <c r="O16" s="69"/>
      <c r="P16" s="69"/>
      <c r="Q16" s="11"/>
    </row>
    <row r="17" spans="2:17" ht="18.5" x14ac:dyDescent="0.45">
      <c r="B17" s="11"/>
      <c r="C17" s="11" t="s">
        <v>254</v>
      </c>
      <c r="D17" s="11"/>
      <c r="E17" s="11"/>
      <c r="F17" s="11"/>
      <c r="G17" s="11"/>
      <c r="H17" s="11"/>
      <c r="I17" s="11"/>
      <c r="J17" s="11"/>
      <c r="K17" s="11"/>
      <c r="L17" s="11"/>
      <c r="M17" s="11"/>
      <c r="N17" s="11"/>
      <c r="O17" s="11"/>
      <c r="P17" s="11"/>
      <c r="Q17" s="11"/>
    </row>
    <row r="18" spans="2:17" ht="18.5" x14ac:dyDescent="0.45">
      <c r="B18" s="11"/>
      <c r="C18" s="11" t="s">
        <v>255</v>
      </c>
      <c r="D18" s="11"/>
      <c r="E18" s="11"/>
      <c r="F18" s="11"/>
      <c r="G18" s="11"/>
      <c r="H18" s="11"/>
      <c r="I18" s="11"/>
      <c r="J18" s="11"/>
      <c r="K18" s="11"/>
      <c r="L18" s="11"/>
      <c r="M18" s="11"/>
      <c r="N18" s="11"/>
      <c r="O18" s="11"/>
      <c r="P18" s="11"/>
      <c r="Q18" s="11"/>
    </row>
    <row r="19" spans="2:17" ht="18.5" x14ac:dyDescent="0.45">
      <c r="B19" s="11"/>
      <c r="C19" s="11"/>
      <c r="D19" s="11"/>
      <c r="E19" s="11"/>
      <c r="F19" s="11"/>
      <c r="G19" s="11"/>
      <c r="H19" s="11"/>
      <c r="I19" s="11"/>
      <c r="J19" s="11"/>
      <c r="K19" s="11"/>
      <c r="L19" s="11"/>
      <c r="M19" s="11"/>
      <c r="N19" s="11"/>
      <c r="O19" s="11"/>
      <c r="P19" s="11"/>
      <c r="Q19" s="11"/>
    </row>
  </sheetData>
  <sheetProtection algorithmName="SHA-512" hashValue="+nPCvg6AIXNxgW786nwT6DDCMIoc8dE+JfkK5c6/yACaDPie5S/Iz36H/tx4wKv5s6boE50tQQo/GyobBqcpew==" saltValue="SbluNMtwGuSYZ/TEFtJ3CQ==" spinCount="100000"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74206-A27A-459C-8D39-0E30ADDB3458}">
  <dimension ref="A2:D57"/>
  <sheetViews>
    <sheetView topLeftCell="A14" workbookViewId="0">
      <selection activeCell="A29" sqref="A29"/>
    </sheetView>
  </sheetViews>
  <sheetFormatPr defaultRowHeight="14.5" x14ac:dyDescent="0.35"/>
  <sheetData>
    <row r="2" spans="1:4" x14ac:dyDescent="0.35">
      <c r="A2">
        <v>0</v>
      </c>
    </row>
    <row r="3" spans="1:4" x14ac:dyDescent="0.35">
      <c r="A3" t="s">
        <v>256</v>
      </c>
    </row>
    <row r="6" spans="1:4" x14ac:dyDescent="0.35">
      <c r="A6" t="s">
        <v>257</v>
      </c>
    </row>
    <row r="7" spans="1:4" x14ac:dyDescent="0.35">
      <c r="A7" t="s">
        <v>258</v>
      </c>
    </row>
    <row r="9" spans="1:4" x14ac:dyDescent="0.35">
      <c r="A9" t="s">
        <v>57</v>
      </c>
    </row>
    <row r="10" spans="1:4" x14ac:dyDescent="0.35">
      <c r="A10" t="s">
        <v>58</v>
      </c>
    </row>
    <row r="13" spans="1:4" ht="22.5" x14ac:dyDescent="0.45">
      <c r="C13" s="62"/>
    </row>
    <row r="14" spans="1:4" x14ac:dyDescent="0.35">
      <c r="A14" t="s">
        <v>259</v>
      </c>
    </row>
    <row r="15" spans="1:4" ht="22.5" x14ac:dyDescent="0.45">
      <c r="D15" s="62"/>
    </row>
    <row r="28" spans="1:1" x14ac:dyDescent="0.35">
      <c r="A28" t="s">
        <v>260</v>
      </c>
    </row>
    <row r="29" spans="1:1" x14ac:dyDescent="0.35">
      <c r="A29" s="143" t="str">
        <f>IF(ISNUMBER(SEARCH("eCQM", 'MVP APM Entity '!I17)), "1", "0")</f>
        <v>0</v>
      </c>
    </row>
    <row r="30" spans="1:1" x14ac:dyDescent="0.35">
      <c r="A30" s="143" t="str">
        <f>IF(ISNUMBER(SEARCH("eCQM", 'MVP APM Entity '!I18)), "1", "0")</f>
        <v>0</v>
      </c>
    </row>
    <row r="31" spans="1:1" x14ac:dyDescent="0.35">
      <c r="A31" s="143" t="str">
        <f>IF(ISNUMBER(SEARCH("eCQM", 'MVP APM Entity '!I19)), "1", "0")</f>
        <v>0</v>
      </c>
    </row>
    <row r="32" spans="1:1" x14ac:dyDescent="0.35">
      <c r="A32" s="143" t="str">
        <f>IF(ISNUMBER(SEARCH("eCQM", 'MVP APM Entity '!I20)), "1", "0")</f>
        <v>0</v>
      </c>
    </row>
    <row r="33" spans="1:2" x14ac:dyDescent="0.35">
      <c r="A33" s="144" t="str">
        <f>IF(ISNUMBER(SEARCH("eCQM", 'MVP APM Entity '!N17)), "1", "0")</f>
        <v>0</v>
      </c>
    </row>
    <row r="34" spans="1:2" x14ac:dyDescent="0.35">
      <c r="A34" s="144" t="str">
        <f>IF(ISNUMBER(SEARCH("eCQM", 'MVP APM Entity '!N18)), "1", "0")</f>
        <v>0</v>
      </c>
    </row>
    <row r="35" spans="1:2" x14ac:dyDescent="0.35">
      <c r="A35" s="144" t="str">
        <f>IF(ISNUMBER(SEARCH("eCQM", 'MVP APM Entity '!N19)), "1", "0")</f>
        <v>0</v>
      </c>
    </row>
    <row r="36" spans="1:2" x14ac:dyDescent="0.35">
      <c r="A36" s="144" t="str">
        <f>IF(ISNUMBER(SEARCH("eCQM", 'MVP APM Entity '!N20)), "1", "0")</f>
        <v>0</v>
      </c>
    </row>
    <row r="37" spans="1:2" x14ac:dyDescent="0.35">
      <c r="A37" s="144" t="str">
        <f>IF(ISNUMBER(SEARCH("eCQM", 'MVP APM Entity '!N21)), "1", "0")</f>
        <v>0</v>
      </c>
    </row>
    <row r="38" spans="1:2" x14ac:dyDescent="0.35">
      <c r="A38" s="144" t="str">
        <f>IF(ISNUMBER(SEARCH("eCQM", 'MVP APM Entity '!N22)), "1", "0")</f>
        <v>0</v>
      </c>
    </row>
    <row r="39" spans="1:2" x14ac:dyDescent="0.35">
      <c r="A39" s="144" t="str">
        <f>IF(ISNUMBER(SEARCH("eCQM", 'MVP APM Entity '!N23)), "1", "0")</f>
        <v>0</v>
      </c>
    </row>
    <row r="40" spans="1:2" x14ac:dyDescent="0.35">
      <c r="A40" s="144" t="str">
        <f>IF(ISNUMBER(SEARCH("eCQM", 'MVP APM Entity '!N24)), "1", "0")</f>
        <v>0</v>
      </c>
    </row>
    <row r="41" spans="1:2" x14ac:dyDescent="0.35">
      <c r="A41" s="142">
        <f>MIN(4,A29+A30+A31+A32+A33+A34+A35+A36+A37+A38+A39+A40)</f>
        <v>0</v>
      </c>
      <c r="B41" s="142" t="s">
        <v>89</v>
      </c>
    </row>
    <row r="44" spans="1:2" x14ac:dyDescent="0.35">
      <c r="A44" t="s">
        <v>261</v>
      </c>
    </row>
    <row r="45" spans="1:2" x14ac:dyDescent="0.35">
      <c r="A45" s="146" t="str">
        <f>IF(ISNUMBER(SEARCH("eCQM", 'Traditional MIPS APM Entity'!I16)), "1", "0")</f>
        <v>0</v>
      </c>
    </row>
    <row r="46" spans="1:2" x14ac:dyDescent="0.35">
      <c r="A46" s="146" t="str">
        <f>IF(ISNUMBER(SEARCH("eCQM", 'Traditional MIPS APM Entity'!I17)), "1", "0")</f>
        <v>0</v>
      </c>
    </row>
    <row r="47" spans="1:2" x14ac:dyDescent="0.35">
      <c r="A47" s="146" t="str">
        <f>IF(ISNUMBER(SEARCH("eCQM", 'Traditional MIPS APM Entity'!I18)), "1", "0")</f>
        <v>0</v>
      </c>
    </row>
    <row r="48" spans="1:2" x14ac:dyDescent="0.35">
      <c r="A48" s="146" t="str">
        <f>IF(ISNUMBER(SEARCH("eCQM", 'Traditional MIPS APM Entity'!I19)), "1", "0")</f>
        <v>0</v>
      </c>
    </row>
    <row r="49" spans="1:1" x14ac:dyDescent="0.35">
      <c r="A49" s="146" t="str">
        <f>IF(ISNUMBER(SEARCH("eCQM", 'Traditional MIPS APM Entity'!I20)), "1", "0")</f>
        <v>0</v>
      </c>
    </row>
    <row r="50" spans="1:1" x14ac:dyDescent="0.35">
      <c r="A50" s="146" t="str">
        <f>IF(ISNUMBER(SEARCH("eCQM", 'Traditional MIPS APM Entity'!I21)), "1", "0")</f>
        <v>0</v>
      </c>
    </row>
    <row r="51" spans="1:1" x14ac:dyDescent="0.35">
      <c r="A51" s="147" t="str">
        <f>IF(ISNUMBER(SEARCH("eCQM", 'Traditional MIPS APM Entity'!N16)), "1", "0")</f>
        <v>0</v>
      </c>
    </row>
    <row r="52" spans="1:1" x14ac:dyDescent="0.35">
      <c r="A52" s="147" t="str">
        <f>IF(ISNUMBER(SEARCH("eCQM", 'Traditional MIPS APM Entity'!N17)), "1", "0")</f>
        <v>0</v>
      </c>
    </row>
    <row r="53" spans="1:1" x14ac:dyDescent="0.35">
      <c r="A53" s="147" t="str">
        <f>IF(ISNUMBER(SEARCH("eCQM", 'Traditional MIPS APM Entity'!N18)), "1", "0")</f>
        <v>0</v>
      </c>
    </row>
    <row r="54" spans="1:1" x14ac:dyDescent="0.35">
      <c r="A54" s="147" t="str">
        <f>IF(ISNUMBER(SEARCH("eCQM", 'Traditional MIPS APM Entity'!N19)), "1", "0")</f>
        <v>0</v>
      </c>
    </row>
    <row r="55" spans="1:1" x14ac:dyDescent="0.35">
      <c r="A55" s="147" t="str">
        <f>IF(ISNUMBER(SEARCH("eCQM", 'Traditional MIPS APM Entity'!N20)), "1", "0")</f>
        <v>0</v>
      </c>
    </row>
    <row r="56" spans="1:1" x14ac:dyDescent="0.35">
      <c r="A56" s="147" t="str">
        <f>IF(ISNUMBER(SEARCH("eCQM", 'Traditional MIPS APM Entity'!N21)), "1", "0")</f>
        <v>0</v>
      </c>
    </row>
    <row r="57" spans="1:1" x14ac:dyDescent="0.35">
      <c r="A57">
        <f>MIN(6,A45+A46+A47+A48+A49+A50+A51+A52+A53+A54+A55+A56)</f>
        <v>0</v>
      </c>
    </row>
  </sheetData>
  <sheetProtection algorithmName="SHA-512" hashValue="RT1V0ZAz9J+LBGJuzxsd4/Xo41DuTZ2o/7jLOu3cwQk2teZJH7a6JVWrclRySD1wcyfRIQhXIPoo3GvJoBcQVg==" saltValue="f1OEuMakAPNfEPfmV5+usQ==" spinCount="100000" sheet="1" objects="1" scenarios="1" selectLockedCells="1" selectUnlockedCells="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9B678-2430-4BEB-9142-7B6F1C33741B}">
  <dimension ref="A1:C100"/>
  <sheetViews>
    <sheetView zoomScaleNormal="100" workbookViewId="0">
      <selection activeCell="E6" sqref="E6"/>
    </sheetView>
  </sheetViews>
  <sheetFormatPr defaultRowHeight="15.5" x14ac:dyDescent="0.35"/>
  <cols>
    <col min="1" max="1" width="12.1796875" style="119" customWidth="1"/>
    <col min="2" max="2" width="39.453125" style="119" hidden="1" customWidth="1"/>
    <col min="3" max="3" width="201.26953125" bestFit="1" customWidth="1"/>
  </cols>
  <sheetData>
    <row r="1" spans="1:3" ht="18.5" x14ac:dyDescent="0.45">
      <c r="A1" s="114" t="s">
        <v>262</v>
      </c>
      <c r="B1" s="488" t="s">
        <v>263</v>
      </c>
      <c r="C1" s="489"/>
    </row>
    <row r="2" spans="1:3" ht="31" x14ac:dyDescent="0.35">
      <c r="A2" s="116" t="s">
        <v>264</v>
      </c>
      <c r="B2" s="115" t="s">
        <v>265</v>
      </c>
      <c r="C2" t="str">
        <f>A2&amp;B2</f>
        <v>IA_EPA_2Use of telehealth services that expand practice access</v>
      </c>
    </row>
    <row r="3" spans="1:3" ht="31" x14ac:dyDescent="0.35">
      <c r="A3" s="116" t="s">
        <v>266</v>
      </c>
      <c r="B3" s="115" t="s">
        <v>267</v>
      </c>
      <c r="C3" t="str">
        <f t="shared" ref="C3:C10" si="0">A3&amp;B3</f>
        <v>IA_EPA_3Collection and use of patient experience and satisfaction data on access</v>
      </c>
    </row>
    <row r="4" spans="1:3" ht="31" x14ac:dyDescent="0.35">
      <c r="A4" s="116" t="s">
        <v>268</v>
      </c>
      <c r="B4" s="115" t="s">
        <v>269</v>
      </c>
      <c r="C4" t="str">
        <f t="shared" si="0"/>
        <v>IA_EPA_4Additional improvements in access as a result of QIN/QIO TA</v>
      </c>
    </row>
    <row r="5" spans="1:3" ht="46.5" x14ac:dyDescent="0.35">
      <c r="A5" s="116" t="s">
        <v>270</v>
      </c>
      <c r="B5" s="115" t="s">
        <v>271</v>
      </c>
      <c r="C5" t="str">
        <f t="shared" si="0"/>
        <v>IA_EPA_5Participation in User Testing of the Quality Payment Program Website (https://qpp.cms.gov/)</v>
      </c>
    </row>
    <row r="6" spans="1:3" ht="31" x14ac:dyDescent="0.35">
      <c r="A6" s="116" t="s">
        <v>272</v>
      </c>
      <c r="B6" s="115" t="s">
        <v>273</v>
      </c>
      <c r="C6" t="str">
        <f t="shared" si="0"/>
        <v xml:space="preserve">IA_EPA_6Create and Implement a Language Access Plan </v>
      </c>
    </row>
    <row r="7" spans="1:3" ht="31" x14ac:dyDescent="0.35">
      <c r="A7" s="116" t="s">
        <v>274</v>
      </c>
      <c r="B7" s="115" t="s">
        <v>275</v>
      </c>
      <c r="C7" t="str">
        <f t="shared" si="0"/>
        <v>IA_PM_2Anticoagulant Management Improvements</v>
      </c>
    </row>
    <row r="8" spans="1:3" ht="31" x14ac:dyDescent="0.35">
      <c r="A8" s="116" t="s">
        <v>276</v>
      </c>
      <c r="B8" s="115" t="s">
        <v>277</v>
      </c>
      <c r="C8" t="str">
        <f t="shared" si="0"/>
        <v>IA_PM_3RHC, IHS or FQHC quality improvement activities</v>
      </c>
    </row>
    <row r="9" spans="1:3" x14ac:dyDescent="0.35">
      <c r="A9" s="116" t="s">
        <v>278</v>
      </c>
      <c r="B9" s="115" t="s">
        <v>279</v>
      </c>
      <c r="C9" t="str">
        <f t="shared" si="0"/>
        <v>IA_PM_4Glycemic management services</v>
      </c>
    </row>
    <row r="10" spans="1:3" ht="31" x14ac:dyDescent="0.35">
      <c r="A10" s="116" t="s">
        <v>280</v>
      </c>
      <c r="B10" s="115" t="s">
        <v>281</v>
      </c>
      <c r="C10" t="str">
        <f t="shared" si="0"/>
        <v>IA_PM_5Engagement of community for health status improvement</v>
      </c>
    </row>
    <row r="11" spans="1:3" ht="31" x14ac:dyDescent="0.35">
      <c r="A11" s="116" t="s">
        <v>282</v>
      </c>
      <c r="B11" s="115" t="s">
        <v>283</v>
      </c>
      <c r="C11" t="str">
        <f t="shared" ref="C11:C21" si="1">A11&amp;B11</f>
        <v>IA_PM_11Regular review practices in place on targeted patient population needs</v>
      </c>
    </row>
    <row r="12" spans="1:3" x14ac:dyDescent="0.35">
      <c r="A12" s="116" t="s">
        <v>284</v>
      </c>
      <c r="B12" s="115" t="s">
        <v>285</v>
      </c>
      <c r="C12" t="str">
        <f t="shared" si="1"/>
        <v>IA_PM_12Population empanelment</v>
      </c>
    </row>
    <row r="13" spans="1:3" ht="31" x14ac:dyDescent="0.35">
      <c r="A13" s="116" t="s">
        <v>286</v>
      </c>
      <c r="B13" s="115" t="s">
        <v>287</v>
      </c>
      <c r="C13" t="str">
        <f t="shared" si="1"/>
        <v>IA_PM_13Chronic Care and Preventative Care Management for Empaneled Patients</v>
      </c>
    </row>
    <row r="14" spans="1:3" ht="46.5" x14ac:dyDescent="0.35">
      <c r="A14" s="116" t="s">
        <v>288</v>
      </c>
      <c r="B14" s="115" t="s">
        <v>289</v>
      </c>
      <c r="C14" t="str">
        <f t="shared" si="1"/>
        <v>IA_PM_14Implementation of methodologies for improvements in longitudinal care management for high risk patients</v>
      </c>
    </row>
    <row r="15" spans="1:3" ht="31" x14ac:dyDescent="0.35">
      <c r="A15" s="116" t="s">
        <v>290</v>
      </c>
      <c r="B15" s="115" t="s">
        <v>291</v>
      </c>
      <c r="C15" t="str">
        <f t="shared" si="1"/>
        <v>IA_PM_15Implementation of episodic care management practice improvements</v>
      </c>
    </row>
    <row r="16" spans="1:3" ht="31" x14ac:dyDescent="0.35">
      <c r="A16" s="116" t="s">
        <v>292</v>
      </c>
      <c r="B16" s="115" t="s">
        <v>293</v>
      </c>
      <c r="C16" t="str">
        <f t="shared" si="1"/>
        <v>IA_PM_16Implementation of medication management practice improvements</v>
      </c>
    </row>
    <row r="17" spans="1:3" ht="31" x14ac:dyDescent="0.35">
      <c r="A17" s="116" t="s">
        <v>294</v>
      </c>
      <c r="B17" s="115" t="s">
        <v>295</v>
      </c>
      <c r="C17" t="str">
        <f t="shared" si="1"/>
        <v>IA_PM_17Participation in Population Health Research</v>
      </c>
    </row>
    <row r="18" spans="1:3" x14ac:dyDescent="0.35">
      <c r="A18" s="116" t="s">
        <v>296</v>
      </c>
      <c r="B18" s="115" t="s">
        <v>297</v>
      </c>
      <c r="C18" t="str">
        <f t="shared" si="1"/>
        <v>IA_PM_18Provide Clinical-Community Linkages</v>
      </c>
    </row>
    <row r="19" spans="1:3" x14ac:dyDescent="0.35">
      <c r="A19" s="116" t="s">
        <v>298</v>
      </c>
      <c r="B19" s="115" t="s">
        <v>299</v>
      </c>
      <c r="C19" t="str">
        <f t="shared" si="1"/>
        <v>IA_PM_19Glycemic Screening Services</v>
      </c>
    </row>
    <row r="20" spans="1:3" x14ac:dyDescent="0.35">
      <c r="A20" s="116" t="s">
        <v>300</v>
      </c>
      <c r="B20" s="115" t="s">
        <v>301</v>
      </c>
      <c r="C20" t="str">
        <f t="shared" si="1"/>
        <v>IA_PM_20Glycemic Referring Services</v>
      </c>
    </row>
    <row r="21" spans="1:3" x14ac:dyDescent="0.35">
      <c r="A21" s="116" t="s">
        <v>302</v>
      </c>
      <c r="B21" s="115" t="s">
        <v>303</v>
      </c>
      <c r="C21" t="str">
        <f t="shared" si="1"/>
        <v>IA_PM_21Advance Care Planning</v>
      </c>
    </row>
    <row r="22" spans="1:3" ht="46.5" x14ac:dyDescent="0.35">
      <c r="A22" s="116" t="s">
        <v>304</v>
      </c>
      <c r="B22" s="115" t="s">
        <v>305</v>
      </c>
      <c r="C22" t="str">
        <f t="shared" ref="C22:C25" si="2">A22&amp;B22</f>
        <v>IA_PM_22Improving Practice Capacity for Human Immunodeficiency Virus (HIV) Prevention Services</v>
      </c>
    </row>
    <row r="23" spans="1:3" ht="62" x14ac:dyDescent="0.35">
      <c r="A23" s="116" t="s">
        <v>306</v>
      </c>
      <c r="B23" s="115" t="s">
        <v>307</v>
      </c>
      <c r="C23" t="str">
        <f t="shared" si="2"/>
        <v>IA_PM_23Use of Computable Guidelines and Clinical Decision Support to Improve Adherence for Cervical Cancer Screening and Management Guidelines</v>
      </c>
    </row>
    <row r="24" spans="1:3" ht="43.5" x14ac:dyDescent="0.35">
      <c r="A24" s="116" t="s">
        <v>308</v>
      </c>
      <c r="B24" s="117" t="s">
        <v>309</v>
      </c>
      <c r="C24" t="str">
        <f t="shared" si="2"/>
        <v>IA_PM_24Implementation of Protocols and Provision of Resources to Increase Lung Cancer Screening Uptake</v>
      </c>
    </row>
    <row r="25" spans="1:3" ht="43.5" x14ac:dyDescent="0.35">
      <c r="A25" s="116" t="s">
        <v>310</v>
      </c>
      <c r="B25" s="117" t="s">
        <v>311</v>
      </c>
      <c r="C25" t="str">
        <f t="shared" si="2"/>
        <v>IA_PM_25Save a Million Hearts: Standardization of Approach to Screening and Treatment for Cardiovascular Disease Risk</v>
      </c>
    </row>
    <row r="26" spans="1:3" ht="46.5" x14ac:dyDescent="0.35">
      <c r="A26" s="116" t="s">
        <v>312</v>
      </c>
      <c r="B26" s="115" t="s">
        <v>313</v>
      </c>
      <c r="C26" t="str">
        <f t="shared" ref="C26:C32" si="3">A26&amp;B26</f>
        <v>IA_CC_1Implementation of Use of Specialist Reports Back to Referring Clinician or Group to Close Referral Loop</v>
      </c>
    </row>
    <row r="27" spans="1:3" ht="46.5" x14ac:dyDescent="0.35">
      <c r="A27" s="116" t="s">
        <v>314</v>
      </c>
      <c r="B27" s="115" t="s">
        <v>315</v>
      </c>
      <c r="C27" t="str">
        <f t="shared" si="3"/>
        <v>IA_CC_2Implementation of improvements that contribute to more timely communication of test results</v>
      </c>
    </row>
    <row r="28" spans="1:3" x14ac:dyDescent="0.35">
      <c r="A28" s="116" t="s">
        <v>316</v>
      </c>
      <c r="B28" s="115" t="s">
        <v>317</v>
      </c>
      <c r="C28" t="str">
        <f t="shared" si="3"/>
        <v>IA_CC_7Regular training in care coordination</v>
      </c>
    </row>
    <row r="29" spans="1:3" ht="46.5" x14ac:dyDescent="0.35">
      <c r="A29" s="116" t="s">
        <v>318</v>
      </c>
      <c r="B29" s="115" t="s">
        <v>319</v>
      </c>
      <c r="C29" t="str">
        <f t="shared" si="3"/>
        <v>IA_CC_8Implementation of documentation improvements for practice/process improvements</v>
      </c>
    </row>
    <row r="30" spans="1:3" ht="31" x14ac:dyDescent="0.35">
      <c r="A30" s="116" t="s">
        <v>320</v>
      </c>
      <c r="B30" s="115" t="s">
        <v>321</v>
      </c>
      <c r="C30" t="str">
        <f t="shared" si="3"/>
        <v>IA_CC_9Implementation of practices/processes for developing regular individual care plans</v>
      </c>
    </row>
    <row r="31" spans="1:3" ht="31" x14ac:dyDescent="0.35">
      <c r="A31" s="116" t="s">
        <v>322</v>
      </c>
      <c r="B31" s="115" t="s">
        <v>323</v>
      </c>
      <c r="C31" t="str">
        <f t="shared" si="3"/>
        <v>IA_CC_10Care transition documentation practice improvements</v>
      </c>
    </row>
    <row r="32" spans="1:3" ht="31" x14ac:dyDescent="0.35">
      <c r="A32" s="116" t="s">
        <v>324</v>
      </c>
      <c r="B32" s="115" t="s">
        <v>325</v>
      </c>
      <c r="C32" t="str">
        <f t="shared" si="3"/>
        <v>IA_CC_11Care transition standard operational improvements</v>
      </c>
    </row>
    <row r="33" spans="1:3" ht="46.5" x14ac:dyDescent="0.35">
      <c r="A33" s="116" t="s">
        <v>326</v>
      </c>
      <c r="B33" s="115" t="s">
        <v>327</v>
      </c>
      <c r="C33" t="str">
        <f t="shared" ref="C33:C41" si="4">A33&amp;B33</f>
        <v>IA_CC_12Care coordination agreements that promote improvements in patient tracking across settings</v>
      </c>
    </row>
    <row r="34" spans="1:3" ht="31" x14ac:dyDescent="0.35">
      <c r="A34" s="116" t="s">
        <v>328</v>
      </c>
      <c r="B34" s="115" t="s">
        <v>329</v>
      </c>
      <c r="C34" t="str">
        <f t="shared" si="4"/>
        <v xml:space="preserve">IA_CC_13Practice improvements to align with OpenNotes principles </v>
      </c>
    </row>
    <row r="35" spans="1:3" x14ac:dyDescent="0.35">
      <c r="A35" s="116" t="s">
        <v>330</v>
      </c>
      <c r="B35" s="115" t="s">
        <v>331</v>
      </c>
      <c r="C35" t="str">
        <f t="shared" si="4"/>
        <v>IA_CC_15PSH Care Coordination</v>
      </c>
    </row>
    <row r="36" spans="1:3" ht="46.5" x14ac:dyDescent="0.35">
      <c r="A36" s="116" t="s">
        <v>332</v>
      </c>
      <c r="B36" s="115" t="s">
        <v>333</v>
      </c>
      <c r="C36" t="str">
        <f t="shared" si="4"/>
        <v>IA_CC_16Primary Care Physician and Behavioral Health Bilateral Electronic Exchange of Information for Shared Patients</v>
      </c>
    </row>
    <row r="37" spans="1:3" x14ac:dyDescent="0.35">
      <c r="A37" s="116" t="s">
        <v>334</v>
      </c>
      <c r="B37" s="115" t="s">
        <v>335</v>
      </c>
      <c r="C37" t="str">
        <f t="shared" si="4"/>
        <v>IA_CC_17Patient Navigator Program</v>
      </c>
    </row>
    <row r="38" spans="1:3" x14ac:dyDescent="0.35">
      <c r="A38" s="116" t="s">
        <v>336</v>
      </c>
      <c r="B38" s="115" t="s">
        <v>337</v>
      </c>
      <c r="C38" t="str">
        <f t="shared" si="4"/>
        <v>IA_CC_18Relationship-Centered Communication</v>
      </c>
    </row>
    <row r="39" spans="1:3" ht="46.5" x14ac:dyDescent="0.35">
      <c r="A39" s="116" t="s">
        <v>338</v>
      </c>
      <c r="B39" s="115" t="s">
        <v>339</v>
      </c>
      <c r="C39" t="str">
        <f t="shared" si="4"/>
        <v>IA_CC_19Tracking of clinician’s relationship to and responsibility for a patient by reporting MACRA patient relationship codes.</v>
      </c>
    </row>
    <row r="40" spans="1:3" ht="31" x14ac:dyDescent="0.35">
      <c r="A40" s="116" t="s">
        <v>340</v>
      </c>
      <c r="B40" s="115" t="s">
        <v>341</v>
      </c>
      <c r="C40" t="str">
        <f t="shared" si="4"/>
        <v>IA_BE_1Use of certified EHR to capture patient reported outcomes</v>
      </c>
    </row>
    <row r="41" spans="1:3" ht="31" x14ac:dyDescent="0.35">
      <c r="A41" s="116" t="s">
        <v>342</v>
      </c>
      <c r="B41" s="115" t="s">
        <v>343</v>
      </c>
      <c r="C41" t="str">
        <f t="shared" si="4"/>
        <v>IA_BE_3Engagement with QIN-QIO to implement self-management training programs</v>
      </c>
    </row>
    <row r="42" spans="1:3" ht="46.5" x14ac:dyDescent="0.35">
      <c r="A42" s="116" t="s">
        <v>344</v>
      </c>
      <c r="B42" s="115" t="s">
        <v>345</v>
      </c>
      <c r="C42" t="str">
        <f t="shared" ref="C42:C52" si="5">A42&amp;B42</f>
        <v>IA_BE_4Engagement of patients through implementation of improvements in patient portal</v>
      </c>
    </row>
    <row r="43" spans="1:3" ht="62" x14ac:dyDescent="0.35">
      <c r="A43" s="116" t="s">
        <v>346</v>
      </c>
      <c r="B43" s="115" t="s">
        <v>347</v>
      </c>
      <c r="C43" t="str">
        <f t="shared" si="5"/>
        <v>IA_BE_5Enhancements/regular updates to practice websites/tools that also include considerations for patients with cognitive disabilities</v>
      </c>
    </row>
    <row r="44" spans="1:3" ht="31" x14ac:dyDescent="0.35">
      <c r="A44" s="116" t="s">
        <v>348</v>
      </c>
      <c r="B44" s="115" t="s">
        <v>349</v>
      </c>
      <c r="C44" t="str">
        <f t="shared" si="5"/>
        <v>IA_BE_6Regularly Assess Patient Experience of Care and Follow Up on Findings</v>
      </c>
    </row>
    <row r="45" spans="1:3" ht="31" x14ac:dyDescent="0.35">
      <c r="A45" s="116" t="s">
        <v>350</v>
      </c>
      <c r="B45" s="115" t="s">
        <v>351</v>
      </c>
      <c r="C45" t="str">
        <f t="shared" si="5"/>
        <v>IA_BE_12Use evidence-based decision aids to support shared decision-making.</v>
      </c>
    </row>
    <row r="46" spans="1:3" ht="31" x14ac:dyDescent="0.35">
      <c r="A46" s="116" t="s">
        <v>352</v>
      </c>
      <c r="B46" s="115" t="s">
        <v>353</v>
      </c>
      <c r="C46" t="str">
        <f t="shared" si="5"/>
        <v>IA_BE_14Engage Patients and Families to Guide Improvement in the System of Care</v>
      </c>
    </row>
    <row r="47" spans="1:3" ht="31" x14ac:dyDescent="0.35">
      <c r="A47" s="116" t="s">
        <v>354</v>
      </c>
      <c r="B47" s="115" t="s">
        <v>355</v>
      </c>
      <c r="C47" t="str">
        <f t="shared" si="5"/>
        <v>IA_BE_15Engagement of Patients, Family, and Caregivers in Developing a Plan of Care</v>
      </c>
    </row>
    <row r="48" spans="1:3" x14ac:dyDescent="0.35">
      <c r="A48" s="116" t="s">
        <v>356</v>
      </c>
      <c r="B48" s="115" t="s">
        <v>357</v>
      </c>
      <c r="C48" t="str">
        <f t="shared" si="5"/>
        <v>IA_BE_16Promote Self-management in Usual Care</v>
      </c>
    </row>
    <row r="49" spans="1:3" ht="31" x14ac:dyDescent="0.35">
      <c r="A49" s="116" t="s">
        <v>358</v>
      </c>
      <c r="B49" s="115" t="s">
        <v>359</v>
      </c>
      <c r="C49" t="str">
        <f t="shared" si="5"/>
        <v>IA_BE_19Use group visits for common chronic conditions (e.g., diabetes).</v>
      </c>
    </row>
    <row r="50" spans="1:3" ht="31" x14ac:dyDescent="0.35">
      <c r="A50" s="116" t="s">
        <v>360</v>
      </c>
      <c r="B50" s="115" t="s">
        <v>361</v>
      </c>
      <c r="C50" t="str">
        <f t="shared" si="5"/>
        <v>IA_BE_22Improved Practices that Engage Patients Pre-Visit</v>
      </c>
    </row>
    <row r="51" spans="1:3" ht="31" x14ac:dyDescent="0.35">
      <c r="A51" s="116" t="s">
        <v>362</v>
      </c>
      <c r="B51" s="115" t="s">
        <v>363</v>
      </c>
      <c r="C51" t="str">
        <f t="shared" si="5"/>
        <v>IA_BE_23Integration of patient coaching practices between visits</v>
      </c>
    </row>
    <row r="52" spans="1:3" x14ac:dyDescent="0.35">
      <c r="A52" s="116" t="s">
        <v>364</v>
      </c>
      <c r="B52" s="115" t="s">
        <v>365</v>
      </c>
      <c r="C52" t="str">
        <f t="shared" si="5"/>
        <v>IA_BE_24Financial Navigation Program</v>
      </c>
    </row>
    <row r="53" spans="1:3" x14ac:dyDescent="0.35">
      <c r="A53" s="116" t="s">
        <v>366</v>
      </c>
      <c r="B53" s="115" t="s">
        <v>367</v>
      </c>
      <c r="C53" t="str">
        <f t="shared" ref="C53:C65" si="6">A53&amp;B53</f>
        <v>IA_BE_25Drug Cost Transparency</v>
      </c>
    </row>
    <row r="54" spans="1:3" ht="31" x14ac:dyDescent="0.35">
      <c r="A54" s="116" t="s">
        <v>368</v>
      </c>
      <c r="B54" s="115" t="s">
        <v>369</v>
      </c>
      <c r="C54" t="str">
        <f t="shared" si="6"/>
        <v xml:space="preserve">IA_PSPA_1Participation in an AHRQ-listed patient safety organization. </v>
      </c>
    </row>
    <row r="55" spans="1:3" x14ac:dyDescent="0.35">
      <c r="A55" s="116" t="s">
        <v>370</v>
      </c>
      <c r="B55" s="115" t="s">
        <v>371</v>
      </c>
      <c r="C55" t="str">
        <f t="shared" si="6"/>
        <v>IA_PSPA_2Participation in MOC Part IV</v>
      </c>
    </row>
    <row r="56" spans="1:3" ht="46.5" x14ac:dyDescent="0.35">
      <c r="A56" s="116" t="s">
        <v>372</v>
      </c>
      <c r="B56" s="115" t="s">
        <v>373</v>
      </c>
      <c r="C56" t="str">
        <f t="shared" si="6"/>
        <v>IA_PSPA_3Participate in IHI Training/Forum Event; National Academy of Medicine, AHRQ Team STEPPS® or Other Similar Activity</v>
      </c>
    </row>
    <row r="57" spans="1:3" ht="31" x14ac:dyDescent="0.35">
      <c r="A57" s="116" t="s">
        <v>374</v>
      </c>
      <c r="B57" s="115" t="s">
        <v>375</v>
      </c>
      <c r="C57" t="str">
        <f t="shared" si="6"/>
        <v>IA_PSPA_4Administration of the AHRQ Survey of Patient Safety Culture</v>
      </c>
    </row>
    <row r="58" spans="1:3" ht="31" x14ac:dyDescent="0.35">
      <c r="A58" s="116" t="s">
        <v>376</v>
      </c>
      <c r="B58" s="115" t="s">
        <v>377</v>
      </c>
      <c r="C58" t="str">
        <f t="shared" si="6"/>
        <v>IA_PSPA_7Use of QCDR data for ongoing practice assessment and improvements</v>
      </c>
    </row>
    <row r="59" spans="1:3" x14ac:dyDescent="0.35">
      <c r="A59" s="116" t="s">
        <v>378</v>
      </c>
      <c r="B59" s="115" t="s">
        <v>379</v>
      </c>
      <c r="C59" t="str">
        <f t="shared" si="6"/>
        <v>IA_PSPA_8Use of Patient Safety Tools</v>
      </c>
    </row>
    <row r="60" spans="1:3" ht="31" x14ac:dyDescent="0.35">
      <c r="A60" s="116" t="s">
        <v>380</v>
      </c>
      <c r="B60" s="115" t="s">
        <v>381</v>
      </c>
      <c r="C60" t="str">
        <f t="shared" si="6"/>
        <v>IA_PSPA_9Completion of the AMA STEPS Forward program</v>
      </c>
    </row>
    <row r="61" spans="1:3" x14ac:dyDescent="0.35">
      <c r="A61" s="116" t="s">
        <v>382</v>
      </c>
      <c r="B61" s="115" t="s">
        <v>383</v>
      </c>
      <c r="C61" t="str">
        <f t="shared" si="6"/>
        <v>IA_PSPA_12Participation in private payer CPIA</v>
      </c>
    </row>
    <row r="62" spans="1:3" ht="31" x14ac:dyDescent="0.35">
      <c r="A62" s="116" t="s">
        <v>384</v>
      </c>
      <c r="B62" s="115" t="s">
        <v>385</v>
      </c>
      <c r="C62" t="str">
        <f t="shared" si="6"/>
        <v>IA_PSPA_13Participation in Joint Commission Evaluation Initiative</v>
      </c>
    </row>
    <row r="63" spans="1:3" x14ac:dyDescent="0.35">
      <c r="A63" s="116" t="s">
        <v>386</v>
      </c>
      <c r="B63" s="115" t="s">
        <v>387</v>
      </c>
      <c r="C63" t="str">
        <f t="shared" si="6"/>
        <v>IA_PSPA_15Implementation of an ASP</v>
      </c>
    </row>
    <row r="64" spans="1:3" ht="77.5" x14ac:dyDescent="0.35">
      <c r="A64" s="116" t="s">
        <v>388</v>
      </c>
      <c r="B64" s="115" t="s">
        <v>389</v>
      </c>
      <c r="C64" t="str">
        <f t="shared" si="6"/>
        <v>IA_PSPA_16Use decision support—ideally platform-agnostic, interoperable clinical decision support (CDS) tools —and standardized treatment protocols to manage workflow on the care team to meet patient needs</v>
      </c>
    </row>
    <row r="65" spans="1:3" ht="46.5" x14ac:dyDescent="0.35">
      <c r="A65" s="116" t="s">
        <v>390</v>
      </c>
      <c r="B65" s="115" t="s">
        <v>391</v>
      </c>
      <c r="C65" t="str">
        <f t="shared" si="6"/>
        <v>IA_PSPA_17Implementation of analytic capabilities to manage total cost of care for practice population</v>
      </c>
    </row>
    <row r="66" spans="1:3" ht="31" x14ac:dyDescent="0.35">
      <c r="A66" s="116" t="s">
        <v>392</v>
      </c>
      <c r="B66" s="115" t="s">
        <v>393</v>
      </c>
      <c r="C66" t="str">
        <f t="shared" ref="C66:C84" si="7">A66&amp;B66</f>
        <v>IA_PSPA_18Measurement and improvement at the practice and panel level</v>
      </c>
    </row>
    <row r="67" spans="1:3" ht="46.5" x14ac:dyDescent="0.35">
      <c r="A67" s="116" t="s">
        <v>394</v>
      </c>
      <c r="B67" s="115" t="s">
        <v>395</v>
      </c>
      <c r="C67" t="str">
        <f t="shared" si="7"/>
        <v>IA_PSPA_19Implementation of formal quality improvement methods, practice changes, or other practice improvement processes</v>
      </c>
    </row>
    <row r="68" spans="1:3" ht="31" x14ac:dyDescent="0.35">
      <c r="A68" s="116" t="s">
        <v>396</v>
      </c>
      <c r="B68" s="115" t="s">
        <v>397</v>
      </c>
      <c r="C68" t="str">
        <f t="shared" si="7"/>
        <v>IA_PSPA_21Implementation of fall screening and assessment programs</v>
      </c>
    </row>
    <row r="69" spans="1:3" ht="31" x14ac:dyDescent="0.35">
      <c r="A69" s="116" t="s">
        <v>398</v>
      </c>
      <c r="B69" s="115" t="s">
        <v>399</v>
      </c>
      <c r="C69" t="str">
        <f t="shared" si="7"/>
        <v>IA_PSPA_22CDC Training on CDC’s Guideline for Prescribing Opioids for Chronic Pain</v>
      </c>
    </row>
    <row r="70" spans="1:3" ht="31" x14ac:dyDescent="0.35">
      <c r="A70" s="116" t="s">
        <v>400</v>
      </c>
      <c r="B70" s="115" t="s">
        <v>401</v>
      </c>
      <c r="C70" t="str">
        <f t="shared" si="7"/>
        <v>IA_PSPA_23Completion of CDC Training on Antibiotic Stewardship</v>
      </c>
    </row>
    <row r="71" spans="1:3" ht="31" x14ac:dyDescent="0.35">
      <c r="A71" s="116" t="s">
        <v>402</v>
      </c>
      <c r="B71" s="115" t="s">
        <v>403</v>
      </c>
      <c r="C71" t="str">
        <f t="shared" si="7"/>
        <v>IA_PSPA_25Cost Display for Laboratory and Radiographic Orders</v>
      </c>
    </row>
    <row r="72" spans="1:3" ht="31" x14ac:dyDescent="0.35">
      <c r="A72" s="116" t="s">
        <v>404</v>
      </c>
      <c r="B72" s="115" t="s">
        <v>405</v>
      </c>
      <c r="C72" t="str">
        <f t="shared" si="7"/>
        <v>IA_PSPA_26Communication of Unscheduled Visit for Adverse Drug Event and Nature of Event</v>
      </c>
    </row>
    <row r="73" spans="1:3" ht="31" x14ac:dyDescent="0.35">
      <c r="A73" s="116" t="s">
        <v>406</v>
      </c>
      <c r="B73" s="115" t="s">
        <v>407</v>
      </c>
      <c r="C73" t="str">
        <f t="shared" si="7"/>
        <v>IA_PSPA_28Completion of an Accredited Safety or Quality Improvement Program</v>
      </c>
    </row>
    <row r="74" spans="1:3" x14ac:dyDescent="0.35">
      <c r="A74" s="116" t="s">
        <v>408</v>
      </c>
      <c r="B74" s="115" t="s">
        <v>409</v>
      </c>
      <c r="C74" t="str">
        <f t="shared" si="7"/>
        <v>IA_PSPA_31Patient Medication Risk Education</v>
      </c>
    </row>
    <row r="75" spans="1:3" ht="46.5" x14ac:dyDescent="0.35">
      <c r="A75" s="116" t="s">
        <v>410</v>
      </c>
      <c r="B75" s="115" t="s">
        <v>411</v>
      </c>
      <c r="C75" t="str">
        <f t="shared" si="7"/>
        <v>IA_PSPA_32Use of CDC Guideline for Clinical Decision Support to Prescribe Opioids for Chronic Pain via Clinical Decision Support</v>
      </c>
    </row>
    <row r="76" spans="1:3" ht="31" x14ac:dyDescent="0.35">
      <c r="A76" s="116" t="s">
        <v>412</v>
      </c>
      <c r="B76" s="115" t="s">
        <v>413</v>
      </c>
      <c r="C76" t="str">
        <f t="shared" si="7"/>
        <v>IA_PSPA_33Application of CDC’s Training for Healthcare Providers on Lyme Disease</v>
      </c>
    </row>
    <row r="77" spans="1:3" ht="31" x14ac:dyDescent="0.35">
      <c r="A77" s="116" t="s">
        <v>414</v>
      </c>
      <c r="B77" s="115" t="s">
        <v>415</v>
      </c>
      <c r="C77" t="str">
        <f t="shared" si="7"/>
        <v>IA_AHE_1Enhance Engagement of Medicaid and Other Underserved Populations</v>
      </c>
    </row>
    <row r="78" spans="1:3" ht="31" x14ac:dyDescent="0.35">
      <c r="A78" s="116" t="s">
        <v>416</v>
      </c>
      <c r="B78" s="115" t="s">
        <v>417</v>
      </c>
      <c r="C78" t="str">
        <f t="shared" si="7"/>
        <v>IA_AHE_3Promote Use of Patient-Reported Outcome Tools</v>
      </c>
    </row>
    <row r="79" spans="1:3" ht="31" x14ac:dyDescent="0.35">
      <c r="A79" s="116" t="s">
        <v>418</v>
      </c>
      <c r="B79" s="115" t="s">
        <v>419</v>
      </c>
      <c r="C79" t="str">
        <f t="shared" si="7"/>
        <v>IA_AHE_6Provide Education Opportunities for New Clinicians</v>
      </c>
    </row>
    <row r="80" spans="1:3" x14ac:dyDescent="0.35">
      <c r="A80" s="116" t="s">
        <v>420</v>
      </c>
      <c r="B80" s="115" t="s">
        <v>421</v>
      </c>
      <c r="C80" t="str">
        <f t="shared" si="7"/>
        <v>IA_AHE_7Comprehensive Eye Exams</v>
      </c>
    </row>
    <row r="81" spans="1:3" ht="46.5" x14ac:dyDescent="0.35">
      <c r="A81" s="116" t="s">
        <v>422</v>
      </c>
      <c r="B81" s="115" t="s">
        <v>423</v>
      </c>
      <c r="C81" t="str">
        <f t="shared" si="7"/>
        <v>IA_AHE_10Adopt Certified Health Information Technology for Security Tags for Electronic Health Record Data</v>
      </c>
    </row>
    <row r="82" spans="1:3" ht="31" x14ac:dyDescent="0.35">
      <c r="A82" s="116" t="s">
        <v>424</v>
      </c>
      <c r="B82" s="115" t="s">
        <v>425</v>
      </c>
      <c r="C82" t="str">
        <f t="shared" si="7"/>
        <v>IA_ERP_1Participation on Disaster Medical Assistance Team, registered for 6 months.</v>
      </c>
    </row>
    <row r="83" spans="1:3" ht="46.5" x14ac:dyDescent="0.35">
      <c r="A83" s="116" t="s">
        <v>426</v>
      </c>
      <c r="B83" s="115" t="s">
        <v>427</v>
      </c>
      <c r="C83" t="str">
        <f t="shared" si="7"/>
        <v>IA_ERP_2Participation in a 60-day or greater effort to support domestic or international humanitarian needs.</v>
      </c>
    </row>
    <row r="84" spans="1:3" x14ac:dyDescent="0.35">
      <c r="A84" s="116" t="s">
        <v>428</v>
      </c>
      <c r="B84" s="115" t="s">
        <v>429</v>
      </c>
      <c r="C84" t="str">
        <f t="shared" si="7"/>
        <v xml:space="preserve">IA_BMH_1Diabetes screening </v>
      </c>
    </row>
    <row r="85" spans="1:3" x14ac:dyDescent="0.35">
      <c r="A85" s="116" t="s">
        <v>430</v>
      </c>
      <c r="B85" s="115" t="s">
        <v>431</v>
      </c>
      <c r="C85" t="str">
        <f t="shared" ref="C85:C97" si="8">A85&amp;B85</f>
        <v>IA_BMH_2Tobacco use</v>
      </c>
    </row>
    <row r="86" spans="1:3" x14ac:dyDescent="0.35">
      <c r="A86" s="116" t="s">
        <v>432</v>
      </c>
      <c r="B86" s="115" t="s">
        <v>433</v>
      </c>
      <c r="C86" t="str">
        <f t="shared" si="8"/>
        <v>IA_BMH_4Depression screening</v>
      </c>
    </row>
    <row r="87" spans="1:3" ht="31" x14ac:dyDescent="0.35">
      <c r="A87" s="116" t="s">
        <v>434</v>
      </c>
      <c r="B87" s="115" t="s">
        <v>435</v>
      </c>
      <c r="C87" t="str">
        <f t="shared" si="8"/>
        <v>IA_BMH_5MDD prevention and treatment interventions</v>
      </c>
    </row>
    <row r="88" spans="1:3" ht="31" x14ac:dyDescent="0.35">
      <c r="A88" s="116" t="s">
        <v>436</v>
      </c>
      <c r="B88" s="115" t="s">
        <v>437</v>
      </c>
      <c r="C88" t="str">
        <f t="shared" si="8"/>
        <v>IA_BMH_7Implementation of Integrated Patient Centered Behavioral Health Model</v>
      </c>
    </row>
    <row r="89" spans="1:3" ht="31" x14ac:dyDescent="0.35">
      <c r="A89" s="116" t="s">
        <v>438</v>
      </c>
      <c r="B89" s="115" t="s">
        <v>439</v>
      </c>
      <c r="C89" t="str">
        <f t="shared" si="8"/>
        <v>IA_BMH_8Electronic Health Record Enhancements for BH data capture</v>
      </c>
    </row>
    <row r="90" spans="1:3" ht="62" x14ac:dyDescent="0.35">
      <c r="A90" s="116" t="s">
        <v>440</v>
      </c>
      <c r="B90" s="115" t="s">
        <v>441</v>
      </c>
      <c r="C90" t="str">
        <f t="shared" si="8"/>
        <v>IA_BMH_9Unhealthy Alcohol Use for Patients with Co-occurring Conditions of Mental Health and Substance Abuse and Ambulatory Care Patients</v>
      </c>
    </row>
    <row r="91" spans="1:3" ht="31" x14ac:dyDescent="0.35">
      <c r="A91" s="116" t="s">
        <v>442</v>
      </c>
      <c r="B91" s="115" t="s">
        <v>443</v>
      </c>
      <c r="C91" t="str">
        <f t="shared" si="8"/>
        <v>IA_BMH_10Completion of Collaborative Care Management Training Program</v>
      </c>
    </row>
    <row r="92" spans="1:3" ht="31" x14ac:dyDescent="0.35">
      <c r="A92" s="116" t="s">
        <v>444</v>
      </c>
      <c r="B92" s="115" t="s">
        <v>445</v>
      </c>
      <c r="C92" t="str">
        <f t="shared" si="8"/>
        <v>IA_BMH_11Implementation of a Trauma-Informed Care (TIC) Approach to Clinical Practice</v>
      </c>
    </row>
    <row r="93" spans="1:3" x14ac:dyDescent="0.35">
      <c r="A93" s="116" t="s">
        <v>446</v>
      </c>
      <c r="B93" s="115" t="s">
        <v>447</v>
      </c>
      <c r="C93" t="str">
        <f t="shared" si="8"/>
        <v>IA_BMH_12Promoting Clinician Well-Being</v>
      </c>
    </row>
    <row r="94" spans="1:3" ht="46.5" x14ac:dyDescent="0.35">
      <c r="A94" s="116" t="s">
        <v>448</v>
      </c>
      <c r="B94" s="115" t="s">
        <v>449</v>
      </c>
      <c r="C94" t="str">
        <f t="shared" si="8"/>
        <v>IA_BMH_14Behavioral/Mental Health and Substance Use Screening &amp; Referral for Pregnant and Postpartum Women</v>
      </c>
    </row>
    <row r="95" spans="1:3" ht="31" x14ac:dyDescent="0.35">
      <c r="A95" s="116" t="s">
        <v>450</v>
      </c>
      <c r="B95" s="115" t="s">
        <v>451</v>
      </c>
      <c r="C95" t="str">
        <f t="shared" si="8"/>
        <v>IA_BMH_15Behavioral/Mental Health and Substance Use Screening &amp; Referral for Older Adults</v>
      </c>
    </row>
    <row r="96" spans="1:3" ht="31" x14ac:dyDescent="0.35">
      <c r="A96" s="116" t="s">
        <v>452</v>
      </c>
      <c r="B96" s="115" t="s">
        <v>453</v>
      </c>
      <c r="C96" t="str">
        <f t="shared" si="8"/>
        <v>IA_PCMHElectronic submission of Patient Centered Medical Home accreditation</v>
      </c>
    </row>
    <row r="97" spans="1:3" ht="29" x14ac:dyDescent="0.35">
      <c r="A97" s="116" t="s">
        <v>454</v>
      </c>
      <c r="B97" s="118" t="s">
        <v>455</v>
      </c>
      <c r="C97" t="str">
        <f t="shared" si="8"/>
        <v xml:space="preserve">IA_MVPPractice-Wide Quality Improvement in MIPS Value Pathways </v>
      </c>
    </row>
    <row r="98" spans="1:3" ht="16" thickBot="1" x14ac:dyDescent="0.4"/>
    <row r="99" spans="1:3" ht="14.5" x14ac:dyDescent="0.35">
      <c r="A99"/>
      <c r="B99" s="486"/>
    </row>
    <row r="100" spans="1:3" ht="15" thickBot="1" x14ac:dyDescent="0.4">
      <c r="A100"/>
      <c r="B100" s="487"/>
    </row>
  </sheetData>
  <sheetProtection algorithmName="SHA-512" hashValue="5FCAMRE+9ekDU4y/lG7FHfKaQYBRWk3nohPO2jBdOsL0MyydAn/+kuGbHu3vXU6TbwSRB/lCgKdImyTpDmeFBw==" saltValue="3RsdF8azoJPnBywSkf3gwA==" spinCount="100000" sheet="1" objects="1" scenarios="1" selectLockedCells="1" selectUnlockedCells="1"/>
  <mergeCells count="2">
    <mergeCell ref="B99:B100"/>
    <mergeCell ref="B1:C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C1C76-39F0-4A8F-8F9C-76A75F71AFE5}">
  <dimension ref="A1:E14"/>
  <sheetViews>
    <sheetView workbookViewId="0">
      <selection activeCell="I8" sqref="I7:I8"/>
    </sheetView>
  </sheetViews>
  <sheetFormatPr defaultRowHeight="14.5" x14ac:dyDescent="0.35"/>
  <cols>
    <col min="1" max="1" width="45.54296875" customWidth="1"/>
    <col min="2" max="3" width="15.81640625" customWidth="1"/>
    <col min="4" max="4" width="19.26953125" customWidth="1"/>
    <col min="5" max="5" width="20.7265625" bestFit="1" customWidth="1"/>
  </cols>
  <sheetData>
    <row r="1" spans="1:5" ht="29.5" thickBot="1" x14ac:dyDescent="0.4">
      <c r="A1" s="123" t="s">
        <v>456</v>
      </c>
      <c r="B1" s="123" t="s">
        <v>457</v>
      </c>
      <c r="C1" s="123" t="s">
        <v>458</v>
      </c>
      <c r="D1" s="123" t="s">
        <v>459</v>
      </c>
      <c r="E1" s="123" t="s">
        <v>460</v>
      </c>
    </row>
    <row r="2" spans="1:5" ht="15" thickBot="1" x14ac:dyDescent="0.4">
      <c r="A2" s="124" t="s">
        <v>461</v>
      </c>
      <c r="B2" s="125" t="s">
        <v>462</v>
      </c>
      <c r="C2" s="125" t="s">
        <v>463</v>
      </c>
      <c r="D2" s="126" t="s">
        <v>464</v>
      </c>
      <c r="E2" s="125" t="s">
        <v>465</v>
      </c>
    </row>
    <row r="3" spans="1:5" ht="29.5" thickBot="1" x14ac:dyDescent="0.4">
      <c r="A3" s="124" t="s">
        <v>239</v>
      </c>
      <c r="B3" s="125" t="s">
        <v>466</v>
      </c>
      <c r="C3" s="125"/>
      <c r="D3" s="126" t="s">
        <v>464</v>
      </c>
      <c r="E3" s="125" t="s">
        <v>465</v>
      </c>
    </row>
    <row r="4" spans="1:5" ht="29.5" thickBot="1" x14ac:dyDescent="0.4">
      <c r="A4" s="124" t="s">
        <v>467</v>
      </c>
      <c r="B4" s="125" t="s">
        <v>468</v>
      </c>
      <c r="C4" s="125"/>
      <c r="D4" s="126" t="s">
        <v>464</v>
      </c>
      <c r="E4" s="125" t="s">
        <v>469</v>
      </c>
    </row>
    <row r="5" spans="1:5" ht="15" thickBot="1" x14ac:dyDescent="0.4">
      <c r="A5" s="124" t="s">
        <v>470</v>
      </c>
      <c r="B5" s="125" t="s">
        <v>468</v>
      </c>
      <c r="C5" s="125" t="s">
        <v>463</v>
      </c>
      <c r="D5" s="126" t="s">
        <v>464</v>
      </c>
      <c r="E5" s="125" t="s">
        <v>471</v>
      </c>
    </row>
    <row r="6" spans="1:5" ht="44" thickBot="1" x14ac:dyDescent="0.4">
      <c r="A6" s="124" t="s">
        <v>472</v>
      </c>
      <c r="B6" s="125" t="s">
        <v>468</v>
      </c>
      <c r="C6" s="125"/>
      <c r="D6" s="126" t="s">
        <v>464</v>
      </c>
      <c r="E6" s="125" t="s">
        <v>473</v>
      </c>
    </row>
    <row r="7" spans="1:5" ht="29.5" thickBot="1" x14ac:dyDescent="0.4">
      <c r="A7" s="124" t="s">
        <v>474</v>
      </c>
      <c r="B7" s="125" t="s">
        <v>475</v>
      </c>
      <c r="C7" s="125"/>
      <c r="D7" s="126" t="s">
        <v>464</v>
      </c>
      <c r="E7" s="125" t="s">
        <v>473</v>
      </c>
    </row>
    <row r="8" spans="1:5" ht="44" thickBot="1" x14ac:dyDescent="0.4">
      <c r="A8" s="124" t="s">
        <v>476</v>
      </c>
      <c r="B8" s="125" t="s">
        <v>475</v>
      </c>
      <c r="C8" s="125" t="s">
        <v>463</v>
      </c>
      <c r="D8" s="126" t="s">
        <v>464</v>
      </c>
      <c r="E8" s="125" t="s">
        <v>473</v>
      </c>
    </row>
    <row r="9" spans="1:5" ht="15" thickBot="1" x14ac:dyDescent="0.4">
      <c r="A9" s="124" t="s">
        <v>477</v>
      </c>
      <c r="B9" s="125" t="s">
        <v>462</v>
      </c>
      <c r="C9" s="125" t="s">
        <v>463</v>
      </c>
      <c r="D9" s="126" t="s">
        <v>464</v>
      </c>
      <c r="E9" s="125" t="s">
        <v>465</v>
      </c>
    </row>
    <row r="10" spans="1:5" ht="15" thickBot="1" x14ac:dyDescent="0.4">
      <c r="A10" s="124" t="s">
        <v>478</v>
      </c>
      <c r="B10" s="125" t="s">
        <v>468</v>
      </c>
      <c r="C10" s="125" t="s">
        <v>463</v>
      </c>
      <c r="D10" s="126" t="s">
        <v>464</v>
      </c>
      <c r="E10" s="125" t="s">
        <v>469</v>
      </c>
    </row>
    <row r="11" spans="1:5" ht="44" thickBot="1" x14ac:dyDescent="0.4">
      <c r="A11" s="124" t="s">
        <v>479</v>
      </c>
      <c r="B11" s="125" t="s">
        <v>462</v>
      </c>
      <c r="C11" s="125" t="s">
        <v>463</v>
      </c>
      <c r="D11" s="126" t="s">
        <v>464</v>
      </c>
      <c r="E11" s="125" t="s">
        <v>469</v>
      </c>
    </row>
    <row r="12" spans="1:5" ht="44" thickBot="1" x14ac:dyDescent="0.4">
      <c r="A12" s="124" t="s">
        <v>480</v>
      </c>
      <c r="B12" s="125" t="s">
        <v>462</v>
      </c>
      <c r="C12" s="125" t="s">
        <v>463</v>
      </c>
      <c r="D12" s="126" t="s">
        <v>464</v>
      </c>
      <c r="E12" s="125" t="s">
        <v>471</v>
      </c>
    </row>
    <row r="13" spans="1:5" ht="29.5" thickBot="1" x14ac:dyDescent="0.4">
      <c r="A13" s="124" t="s">
        <v>481</v>
      </c>
      <c r="B13" s="125" t="s">
        <v>462</v>
      </c>
      <c r="C13" s="125" t="s">
        <v>463</v>
      </c>
      <c r="D13" s="126" t="s">
        <v>464</v>
      </c>
      <c r="E13" s="125" t="s">
        <v>482</v>
      </c>
    </row>
    <row r="14" spans="1:5" ht="44" thickBot="1" x14ac:dyDescent="0.4">
      <c r="A14" s="122" t="s">
        <v>483</v>
      </c>
      <c r="B14" s="125" t="s">
        <v>475</v>
      </c>
      <c r="C14" s="125" t="s">
        <v>463</v>
      </c>
      <c r="D14" s="126" t="s">
        <v>464</v>
      </c>
      <c r="E14" s="125" t="s">
        <v>484</v>
      </c>
    </row>
  </sheetData>
  <sheetProtection algorithmName="SHA-512" hashValue="fK4ro9z4SplUEelToKegBNodlBj8zTh6RTwcv0B3tXiU2qdMlog9RJ5+un7S0jWDehLk5LAhS+Z3TbKumgVh4A==" saltValue="Xw88na3xXazH2O1svBa7jQ==" spinCount="100000" sheet="1" objects="1" scenarios="1" selectLockedCells="1" selectUnlockedCells="1"/>
  <hyperlinks>
    <hyperlink ref="A2" r:id="rId1" location="slide!SL_C4736E03AD677F8E" display="https://swpb.usoncology.com/myManager/wa/iKM_Gen2/~tag/published/index.html?library=library.txt&amp;show=group!GR_4B53A3E01FEBB5B2 - slide!SL_C4736E03AD677F8E" xr:uid="{18515C56-5761-4B24-A7F3-6BFC336B0953}"/>
    <hyperlink ref="A3" r:id="rId2" location="slide!SL_6129F38416EF5E82" display="https://swpb.usoncology.com/myManager/wa/iKM_Gen2/~tag/published/index.html?library=library.txt&amp;show=group!GR_4B53A3E01FEBB5B2 - slide!SL_6129F38416EF5E82" xr:uid="{1F134F10-C352-40EC-9BB9-EBA632E412F9}"/>
    <hyperlink ref="A4" r:id="rId3" location="slide!SL_6129F38416EF5E82" display="https://swpb.usoncology.com/myManager/wa/iKM_Gen2/~tag/published/index.html?library=library.txt&amp;show=group!GR_4B53A3E01FEBB5B2 - slide!SL_6129F38416EF5E82" xr:uid="{21CB8858-B34A-4409-9D3F-F8DD4DC56B10}"/>
    <hyperlink ref="A5" r:id="rId4" location="slide!SL_7E86AD7B2352299" display="https://swpb.usoncology.com/myManager/wa/iKM_Gen2/~tag/published/index.html?library=library.txt&amp;show=group!GR_4B53A3E01FEBB5B2 - slide!SL_7E86AD7B2352299" xr:uid="{48FD5E23-680D-4185-9BD9-854BB918D2EF}"/>
    <hyperlink ref="A6" r:id="rId5" location="slide!SL_9B1AC34D617FC08B" display="https://swpb.usoncology.com/myManager/wa/iKM_Gen2/~tag/published/index.html?library=library.txt&amp;show=group!GR_4B53A3E01FEBB5B2 - slide!SL_9B1AC34D617FC08B" xr:uid="{7D547FB6-5619-4A40-9EBF-982B76215481}"/>
    <hyperlink ref="A7" r:id="rId6" location="slide!SL_A57D27CA71D3D2B9" display="https://swpb.usoncology.com/myManager/wa/iKM_Gen2/~tag/published/index.html?library=library.txt&amp;show=group!GR_4B53A3E01FEBB5B2 - slide!SL_A57D27CA71D3D2B9" xr:uid="{5CA8FA84-EC30-406A-AF98-6DE774C6DFAE}"/>
    <hyperlink ref="A8" r:id="rId7" location="slide!SL_3A07F0BA01646EB7" display="https://swpb.usoncology.com/myManager/wa/iKM_Gen2/~tag/published/index.html?library=library.txt&amp;show=group!GR_4B53A3E01FEBB5B2 - slide!SL_3A07F0BA01646EB7" xr:uid="{EC884236-D038-450A-B8C0-A159C7A845A6}"/>
    <hyperlink ref="A9" r:id="rId8" location="slide!SL_3902C64F50D3409C" display="https://swpb.usoncology.com/myManager/wa/iKM_Gen2/~tag/published/index.html?library=library.txt&amp;show=group!GR_4B53A3E01FEBB5B2 - slide!SL_3902C64F50D3409C" xr:uid="{EE9FD534-F928-4C71-919E-5CE572B85BF2}"/>
    <hyperlink ref="A10" r:id="rId9" location="slide!SL_5E4A2B07F25CFB83" display="https://swpb.usoncology.com/myManager/wa/iKM_Gen2/~tag/published/index.html?library=library.txt&amp;show=group!GR_4B53A3E01FEBB5B2 - slide!SL_5E4A2B07F25CFB83" xr:uid="{611CE5CA-2BC9-4198-BD91-5F38E54E8042}"/>
    <hyperlink ref="A11" r:id="rId10" location="slide!SL_8556A7632E3E658E" display="https://swpb.usoncology.com/myManager/wa/iKM_Gen2/~tag/published/index.html?library=library.txt&amp;show=group!GR_4B53A3E01FEBB5B2 - slide!SL_8556A7632E3E658E" xr:uid="{D303AFC4-F987-4C0C-BE49-E113061F605D}"/>
    <hyperlink ref="A12" r:id="rId11" location="slide!SL_90268F93FFB318AF" display="https://swpb.usoncology.com/myManager/wa/iKM_Gen2/~tag/published/index.html?library=library.txt&amp;show=group!GR_4B53A3E01FEBB5B2 - slide!SL_90268F93FFB318AF" xr:uid="{78116607-A404-4860-96A3-5483C704D27D}"/>
    <hyperlink ref="A13" r:id="rId12" location="slide!SL_B1A89822FE3D72BA" display="https://swpb.usoncology.com/myManager/wa/iKM_Gen2/~tag/published/index.html?library=library.txt&amp;show=group!GR_4B53A3E01FEBB5B2 - slide!SL_B1A89822FE3D72BA" xr:uid="{0DF6CEC9-4447-466A-B289-6C1F14BD2E06}"/>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1C53E-DD5A-47C9-AEF0-022EF385D281}">
  <dimension ref="A1:B20"/>
  <sheetViews>
    <sheetView workbookViewId="0">
      <selection activeCell="H15" sqref="H15"/>
    </sheetView>
  </sheetViews>
  <sheetFormatPr defaultRowHeight="14.5" x14ac:dyDescent="0.35"/>
  <cols>
    <col min="1" max="1" width="26.54296875" customWidth="1"/>
    <col min="2" max="2" width="68.54296875" customWidth="1"/>
  </cols>
  <sheetData>
    <row r="1" spans="1:2" x14ac:dyDescent="0.35">
      <c r="A1" s="194" t="s">
        <v>485</v>
      </c>
    </row>
    <row r="2" spans="1:2" x14ac:dyDescent="0.35">
      <c r="A2" s="195" t="s">
        <v>486</v>
      </c>
      <c r="B2" s="196" t="s">
        <v>487</v>
      </c>
    </row>
    <row r="3" spans="1:2" x14ac:dyDescent="0.35">
      <c r="A3" s="197" t="s">
        <v>488</v>
      </c>
      <c r="B3" s="197" t="s">
        <v>345</v>
      </c>
    </row>
    <row r="4" spans="1:2" x14ac:dyDescent="0.35">
      <c r="A4" s="197" t="s">
        <v>489</v>
      </c>
      <c r="B4" s="197" t="s">
        <v>349</v>
      </c>
    </row>
    <row r="5" spans="1:2" x14ac:dyDescent="0.35">
      <c r="A5" s="197" t="s">
        <v>490</v>
      </c>
      <c r="B5" s="197" t="s">
        <v>355</v>
      </c>
    </row>
    <row r="6" spans="1:2" x14ac:dyDescent="0.35">
      <c r="A6" s="197" t="s">
        <v>491</v>
      </c>
      <c r="B6" s="197" t="s">
        <v>365</v>
      </c>
    </row>
    <row r="7" spans="1:2" x14ac:dyDescent="0.35">
      <c r="A7" s="197" t="s">
        <v>492</v>
      </c>
      <c r="B7" s="197" t="s">
        <v>447</v>
      </c>
    </row>
    <row r="8" spans="1:2" ht="25" x14ac:dyDescent="0.35">
      <c r="A8" s="197" t="s">
        <v>493</v>
      </c>
      <c r="B8" s="197" t="s">
        <v>313</v>
      </c>
    </row>
    <row r="9" spans="1:2" x14ac:dyDescent="0.35">
      <c r="A9" s="197" t="s">
        <v>494</v>
      </c>
      <c r="B9" s="197" t="s">
        <v>495</v>
      </c>
    </row>
    <row r="10" spans="1:2" x14ac:dyDescent="0.35">
      <c r="A10" s="197" t="s">
        <v>496</v>
      </c>
      <c r="B10" s="197" t="s">
        <v>335</v>
      </c>
    </row>
    <row r="11" spans="1:2" x14ac:dyDescent="0.35">
      <c r="A11" s="197" t="s">
        <v>497</v>
      </c>
      <c r="B11" s="197" t="s">
        <v>265</v>
      </c>
    </row>
    <row r="12" spans="1:2" x14ac:dyDescent="0.35">
      <c r="A12" s="197" t="s">
        <v>498</v>
      </c>
      <c r="B12" s="197" t="s">
        <v>499</v>
      </c>
    </row>
    <row r="13" spans="1:2" x14ac:dyDescent="0.35">
      <c r="A13" s="197" t="s">
        <v>500</v>
      </c>
      <c r="B13" s="197" t="s">
        <v>453</v>
      </c>
    </row>
    <row r="14" spans="1:2" ht="25" x14ac:dyDescent="0.35">
      <c r="A14" s="197" t="s">
        <v>501</v>
      </c>
      <c r="B14" s="197" t="s">
        <v>289</v>
      </c>
    </row>
    <row r="15" spans="1:2" x14ac:dyDescent="0.35">
      <c r="A15" s="197" t="s">
        <v>502</v>
      </c>
      <c r="B15" s="197" t="s">
        <v>291</v>
      </c>
    </row>
    <row r="16" spans="1:2" x14ac:dyDescent="0.35">
      <c r="A16" s="197" t="s">
        <v>503</v>
      </c>
      <c r="B16" s="197" t="s">
        <v>293</v>
      </c>
    </row>
    <row r="17" spans="1:2" x14ac:dyDescent="0.35">
      <c r="A17" s="197" t="s">
        <v>504</v>
      </c>
      <c r="B17" s="197" t="s">
        <v>303</v>
      </c>
    </row>
    <row r="18" spans="1:2" x14ac:dyDescent="0.35">
      <c r="A18" s="197" t="s">
        <v>505</v>
      </c>
      <c r="B18" s="197" t="s">
        <v>385</v>
      </c>
    </row>
    <row r="19" spans="1:2" ht="37.5" x14ac:dyDescent="0.35">
      <c r="A19" s="197" t="s">
        <v>506</v>
      </c>
      <c r="B19" s="197" t="s">
        <v>507</v>
      </c>
    </row>
    <row r="20" spans="1:2" x14ac:dyDescent="0.35">
      <c r="A20" s="197" t="s">
        <v>508</v>
      </c>
      <c r="B20" s="197" t="s">
        <v>407</v>
      </c>
    </row>
  </sheetData>
  <sheetProtection algorithmName="SHA-512" hashValue="Jg3Um8g5s1xkNdcy+9dbHtSM9HF0PkrCRHqD/p91uoChEoPwgLHH9rDp0620/dwgFu7Jpoaf+VGmSnxULMbmZg==" saltValue="zZGHZtjlxB3PqV8Zy/QZfQ==" spinCount="100000" sheet="1" objects="1" scenarios="1" selectLockedCells="1" selectUnlockedCell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E6DA2-0CEF-4934-8514-CB77CC9D5DB3}">
  <dimension ref="A1:D27"/>
  <sheetViews>
    <sheetView topLeftCell="A21" workbookViewId="0">
      <selection activeCell="H14" sqref="H14"/>
    </sheetView>
  </sheetViews>
  <sheetFormatPr defaultRowHeight="14.5" x14ac:dyDescent="0.35"/>
  <cols>
    <col min="1" max="1" width="45.54296875" customWidth="1"/>
    <col min="2" max="2" width="15.81640625" customWidth="1"/>
    <col min="3" max="3" width="19.26953125" customWidth="1"/>
    <col min="4" max="4" width="20.7265625" bestFit="1" customWidth="1"/>
  </cols>
  <sheetData>
    <row r="1" spans="1:4" ht="29.5" thickBot="1" x14ac:dyDescent="0.4">
      <c r="A1" s="123" t="s">
        <v>509</v>
      </c>
      <c r="B1" s="123" t="s">
        <v>457</v>
      </c>
      <c r="C1" s="123" t="s">
        <v>459</v>
      </c>
      <c r="D1" s="123" t="s">
        <v>460</v>
      </c>
    </row>
    <row r="2" spans="1:4" ht="15" thickBot="1" x14ac:dyDescent="0.4">
      <c r="A2" s="124" t="s">
        <v>461</v>
      </c>
      <c r="B2" s="125" t="s">
        <v>462</v>
      </c>
      <c r="C2" s="126" t="s">
        <v>464</v>
      </c>
      <c r="D2" s="125" t="s">
        <v>465</v>
      </c>
    </row>
    <row r="3" spans="1:4" ht="15" thickBot="1" x14ac:dyDescent="0.4">
      <c r="A3" s="124" t="s">
        <v>510</v>
      </c>
      <c r="B3" s="125" t="s">
        <v>468</v>
      </c>
      <c r="C3" s="126" t="s">
        <v>511</v>
      </c>
      <c r="D3" s="125" t="s">
        <v>469</v>
      </c>
    </row>
    <row r="4" spans="1:4" ht="15" thickBot="1" x14ac:dyDescent="0.4">
      <c r="A4" s="124" t="s">
        <v>512</v>
      </c>
      <c r="B4" s="125" t="s">
        <v>468</v>
      </c>
      <c r="C4" s="126" t="s">
        <v>511</v>
      </c>
      <c r="D4" s="125" t="s">
        <v>469</v>
      </c>
    </row>
    <row r="5" spans="1:4" ht="15" thickBot="1" x14ac:dyDescent="0.4">
      <c r="A5" s="124" t="s">
        <v>513</v>
      </c>
      <c r="B5" s="125" t="s">
        <v>468</v>
      </c>
      <c r="C5" s="126" t="s">
        <v>511</v>
      </c>
      <c r="D5" s="125" t="s">
        <v>465</v>
      </c>
    </row>
    <row r="6" spans="1:4" ht="15" thickBot="1" x14ac:dyDescent="0.4">
      <c r="A6" s="124" t="s">
        <v>514</v>
      </c>
      <c r="B6" s="125" t="s">
        <v>468</v>
      </c>
      <c r="C6" s="126" t="s">
        <v>511</v>
      </c>
      <c r="D6" s="125" t="s">
        <v>469</v>
      </c>
    </row>
    <row r="7" spans="1:4" ht="15" thickBot="1" x14ac:dyDescent="0.4">
      <c r="A7" s="124" t="s">
        <v>179</v>
      </c>
      <c r="B7" s="125" t="s">
        <v>468</v>
      </c>
      <c r="C7" s="126" t="s">
        <v>511</v>
      </c>
      <c r="D7" s="125" t="s">
        <v>515</v>
      </c>
    </row>
    <row r="8" spans="1:4" ht="29.5" thickBot="1" x14ac:dyDescent="0.4">
      <c r="A8" s="124" t="s">
        <v>516</v>
      </c>
      <c r="B8" s="125" t="s">
        <v>466</v>
      </c>
      <c r="C8" s="126" t="s">
        <v>464</v>
      </c>
      <c r="D8" s="125" t="s">
        <v>465</v>
      </c>
    </row>
    <row r="9" spans="1:4" ht="29.5" thickBot="1" x14ac:dyDescent="0.4">
      <c r="A9" s="124" t="s">
        <v>517</v>
      </c>
      <c r="B9" s="125" t="s">
        <v>468</v>
      </c>
      <c r="C9" s="126" t="s">
        <v>464</v>
      </c>
      <c r="D9" s="125" t="s">
        <v>469</v>
      </c>
    </row>
    <row r="10" spans="1:4" ht="15" thickBot="1" x14ac:dyDescent="0.4">
      <c r="A10" s="124" t="s">
        <v>470</v>
      </c>
      <c r="B10" s="125" t="s">
        <v>468</v>
      </c>
      <c r="C10" s="126" t="s">
        <v>464</v>
      </c>
      <c r="D10" s="125" t="s">
        <v>471</v>
      </c>
    </row>
    <row r="11" spans="1:4" ht="15" thickBot="1" x14ac:dyDescent="0.4">
      <c r="A11" s="124" t="s">
        <v>518</v>
      </c>
      <c r="B11" s="125" t="s">
        <v>468</v>
      </c>
      <c r="C11" s="126" t="s">
        <v>511</v>
      </c>
      <c r="D11" s="125" t="s">
        <v>469</v>
      </c>
    </row>
    <row r="12" spans="1:4" ht="29.5" thickBot="1" x14ac:dyDescent="0.4">
      <c r="A12" s="124" t="s">
        <v>519</v>
      </c>
      <c r="B12" s="125" t="s">
        <v>475</v>
      </c>
      <c r="C12" s="126" t="s">
        <v>511</v>
      </c>
      <c r="D12" s="125" t="s">
        <v>469</v>
      </c>
    </row>
    <row r="13" spans="1:4" ht="44" thickBot="1" x14ac:dyDescent="0.4">
      <c r="A13" s="124" t="s">
        <v>520</v>
      </c>
      <c r="B13" s="125" t="s">
        <v>475</v>
      </c>
      <c r="C13" s="126" t="s">
        <v>511</v>
      </c>
      <c r="D13" s="125" t="s">
        <v>469</v>
      </c>
    </row>
    <row r="14" spans="1:4" ht="44" thickBot="1" x14ac:dyDescent="0.4">
      <c r="A14" s="124" t="s">
        <v>521</v>
      </c>
      <c r="B14" s="125" t="s">
        <v>475</v>
      </c>
      <c r="C14" s="126" t="s">
        <v>511</v>
      </c>
      <c r="D14" s="125" t="s">
        <v>469</v>
      </c>
    </row>
    <row r="15" spans="1:4" ht="44" thickBot="1" x14ac:dyDescent="0.4">
      <c r="A15" s="124" t="s">
        <v>472</v>
      </c>
      <c r="B15" s="125" t="s">
        <v>468</v>
      </c>
      <c r="C15" s="126" t="s">
        <v>464</v>
      </c>
      <c r="D15" s="125" t="s">
        <v>473</v>
      </c>
    </row>
    <row r="16" spans="1:4" ht="44" thickBot="1" x14ac:dyDescent="0.4">
      <c r="A16" s="124" t="s">
        <v>522</v>
      </c>
      <c r="B16" s="125" t="s">
        <v>475</v>
      </c>
      <c r="C16" s="126" t="s">
        <v>511</v>
      </c>
      <c r="D16" s="125" t="s">
        <v>469</v>
      </c>
    </row>
    <row r="17" spans="1:4" ht="29.5" thickBot="1" x14ac:dyDescent="0.4">
      <c r="A17" s="124" t="s">
        <v>474</v>
      </c>
      <c r="B17" s="125" t="s">
        <v>475</v>
      </c>
      <c r="C17" s="126" t="s">
        <v>464</v>
      </c>
      <c r="D17" s="125" t="s">
        <v>473</v>
      </c>
    </row>
    <row r="18" spans="1:4" ht="44" thickBot="1" x14ac:dyDescent="0.4">
      <c r="A18" s="124" t="s">
        <v>476</v>
      </c>
      <c r="B18" s="125" t="s">
        <v>475</v>
      </c>
      <c r="C18" s="126" t="s">
        <v>464</v>
      </c>
      <c r="D18" s="125" t="s">
        <v>473</v>
      </c>
    </row>
    <row r="19" spans="1:4" ht="15" thickBot="1" x14ac:dyDescent="0.4">
      <c r="A19" s="124" t="s">
        <v>477</v>
      </c>
      <c r="B19" s="125" t="s">
        <v>462</v>
      </c>
      <c r="C19" s="126" t="s">
        <v>464</v>
      </c>
      <c r="D19" s="125" t="s">
        <v>465</v>
      </c>
    </row>
    <row r="20" spans="1:4" ht="15" thickBot="1" x14ac:dyDescent="0.4">
      <c r="A20" s="124" t="s">
        <v>478</v>
      </c>
      <c r="B20" s="125" t="s">
        <v>468</v>
      </c>
      <c r="C20" s="126" t="s">
        <v>464</v>
      </c>
      <c r="D20" s="125" t="s">
        <v>469</v>
      </c>
    </row>
    <row r="21" spans="1:4" ht="29.5" thickBot="1" x14ac:dyDescent="0.4">
      <c r="A21" s="124" t="s">
        <v>523</v>
      </c>
      <c r="B21" s="125" t="s">
        <v>468</v>
      </c>
      <c r="C21" s="126" t="s">
        <v>511</v>
      </c>
      <c r="D21" s="125" t="s">
        <v>469</v>
      </c>
    </row>
    <row r="22" spans="1:4" ht="44" thickBot="1" x14ac:dyDescent="0.4">
      <c r="A22" s="124" t="s">
        <v>479</v>
      </c>
      <c r="B22" s="125" t="s">
        <v>462</v>
      </c>
      <c r="C22" s="126" t="s">
        <v>464</v>
      </c>
      <c r="D22" s="125" t="s">
        <v>469</v>
      </c>
    </row>
    <row r="23" spans="1:4" ht="44" thickBot="1" x14ac:dyDescent="0.4">
      <c r="A23" s="124" t="s">
        <v>480</v>
      </c>
      <c r="B23" s="125" t="s">
        <v>462</v>
      </c>
      <c r="C23" s="126" t="s">
        <v>464</v>
      </c>
      <c r="D23" s="125" t="s">
        <v>471</v>
      </c>
    </row>
    <row r="24" spans="1:4" ht="29.5" thickBot="1" x14ac:dyDescent="0.4">
      <c r="A24" s="124" t="s">
        <v>524</v>
      </c>
      <c r="B24" s="125" t="s">
        <v>475</v>
      </c>
      <c r="C24" s="126" t="s">
        <v>511</v>
      </c>
      <c r="D24" s="125" t="s">
        <v>469</v>
      </c>
    </row>
    <row r="25" spans="1:4" ht="29.5" thickBot="1" x14ac:dyDescent="0.4">
      <c r="A25" s="124" t="s">
        <v>481</v>
      </c>
      <c r="B25" s="125" t="s">
        <v>462</v>
      </c>
      <c r="C25" s="126" t="s">
        <v>464</v>
      </c>
      <c r="D25" s="125" t="s">
        <v>482</v>
      </c>
    </row>
    <row r="26" spans="1:4" ht="44" thickBot="1" x14ac:dyDescent="0.4">
      <c r="A26" s="122" t="s">
        <v>483</v>
      </c>
      <c r="B26" s="125" t="s">
        <v>475</v>
      </c>
      <c r="C26" s="126" t="s">
        <v>464</v>
      </c>
      <c r="D26" s="125" t="s">
        <v>484</v>
      </c>
    </row>
    <row r="27" spans="1:4" ht="29.5" thickBot="1" x14ac:dyDescent="0.4">
      <c r="A27" s="122" t="s">
        <v>525</v>
      </c>
      <c r="B27" s="125" t="s">
        <v>475</v>
      </c>
      <c r="C27" s="127" t="s">
        <v>511</v>
      </c>
      <c r="D27" s="125" t="s">
        <v>484</v>
      </c>
    </row>
  </sheetData>
  <sheetProtection algorithmName="SHA-512" hashValue="8lDdESWAF7+PBUfuitMvFpOyijBGQnqjptlIk+Nc7Zhh6W6yW493wNpgUQtR0skvprGiHPjsEJwj1jHMia5XWw==" saltValue="psUV2uOxoU2ok9EtnvuMsw==" spinCount="100000" sheet="1" objects="1" scenarios="1" selectLockedCells="1" selectUnlockedCells="1"/>
  <hyperlinks>
    <hyperlink ref="A2" r:id="rId1" location="slide!SL_C4736E03AD677F8E" display="https://swpb.usoncology.com/myManager/wa/iKM_Gen2/~tag/published/index.html?library=library.txt&amp;show=group!GR_4B53A3E01FEBB5B2 - slide!SL_C4736E03AD677F8E" xr:uid="{28BBB327-46F4-4D50-8F82-60B67D76F381}"/>
    <hyperlink ref="A3" r:id="rId2" location="slide!SL_1648761AE53B0587" display="https://swpb.usoncology.com/myManager/wa/iKM_Gen2/~tag/published/index.html?library=library.txt&amp;show=group!GR_4B53A3E01FEBB5B2 - slide!SL_1648761AE53B0587" xr:uid="{A9530ACC-AF10-4C4C-AAE9-ACE809632287}"/>
    <hyperlink ref="A4" r:id="rId3" location="slide!SL_FB7EAD7D857AE6AB" display="https://swpb.usoncology.com/myManager/wa/iKM_Gen2/~tag/published/index.html?library=library.txt&amp;show=group!GR_4B53A3E01FEBB5B2 - slide!SL_FB7EAD7D857AE6AB" xr:uid="{351C808F-A70E-40B6-831D-B873112C1563}"/>
    <hyperlink ref="A5" r:id="rId4" location="slide!SL_335EFA39A4EEFDB9" display="https://swpb.usoncology.com/myManager/wa/iKM_Gen2/~tag/published/index.html?library=library.txt&amp;show=group!GR_4B53A3E01FEBB5B2 - slide!SL_335EFA39A4EEFDB9" xr:uid="{B1A949E1-4333-4B9B-ADE8-554D58EEE75F}"/>
    <hyperlink ref="A6" r:id="rId5" location="slide!SL_C761E4FE1EE3D0A3" display="https://swpb.usoncology.com/myManager/wa/iKM_Gen2/~tag/published/index.html?library=library.txt&amp;show=group!GR_4B53A3E01FEBB5B2 - slide!SL_C761E4FE1EE3D0A3" xr:uid="{6ABA3D50-661C-4F3B-9162-6194B404E3DF}"/>
    <hyperlink ref="A7" r:id="rId6" location="slide!SL_79AD926574E6CDBA" display="https://swpb.usoncology.com/myManager/wa/iKM_Gen2/~tag/published/index.html?library=library.txt&amp;show=group!GR_4B53A3E01FEBB5B2 - slide!SL_79AD926574E6CDBA" xr:uid="{D5BA90F2-6A46-4C4F-AA59-0350C9833858}"/>
    <hyperlink ref="A8" r:id="rId7" location="slide!SL_6129F38416EF5E82" display="https://swpb.usoncology.com/myManager/wa/iKM_Gen2/~tag/published/index.html?library=library.txt&amp;show=group!GR_4B53A3E01FEBB5B2 - slide!SL_6129F38416EF5E82" xr:uid="{6B59844D-04A3-44C1-B93A-FAE84A5A2EB2}"/>
    <hyperlink ref="A9" r:id="rId8" location="slide!SL_6129F38416EF5E82" display="https://swpb.usoncology.com/myManager/wa/iKM_Gen2/~tag/published/index.html?library=library.txt&amp;show=group!GR_4B53A3E01FEBB5B2 - slide!SL_6129F38416EF5E82" xr:uid="{1BB6EC6A-F679-4EC0-B6B2-51946B41C75A}"/>
    <hyperlink ref="A10" r:id="rId9" location="slide!SL_7E86AD7B2352299" display="https://swpb.usoncology.com/myManager/wa/iKM_Gen2/~tag/published/index.html?library=library.txt&amp;show=group!GR_4B53A3E01FEBB5B2 - slide!SL_7E86AD7B2352299" xr:uid="{0C9E8789-DFE8-48C0-8F3B-CDD73D861461}"/>
    <hyperlink ref="A11" r:id="rId10" location="slide!SL_702569572040596" display="https://swpb.usoncology.com/myManager/wa/iKM_Gen2/~tag/published/index.html?library=library.txt&amp;show=group!GR_4B53A3E01FEBB5B2 - slide!SL_702569572040596" xr:uid="{BE89928F-B5EF-43DD-8296-236CE9EAE1C7}"/>
    <hyperlink ref="A12" r:id="rId11" location="slide!SL_BDF4FF80F69D8AB4" display="https://swpb.usoncology.com/myManager/wa/iKM_Gen2/~tag/published/index.html?library=library.txt&amp;show=group!GR_4B53A3E01FEBB5B2 - slide!SL_BDF4FF80F69D8AB4" xr:uid="{7CA5EB76-8762-45CF-9DBC-C6DC348EE47B}"/>
    <hyperlink ref="A13" r:id="rId12" location="slide!SL_AB2F63136F3FF7BB" display="https://swpb.usoncology.com/myManager/wa/iKM_Gen2/~tag/published/index.html?library=library.txt&amp;show=group!GR_4B53A3E01FEBB5B2 - slide!SL_AB2F63136F3FF7BB" xr:uid="{81D87814-E5B0-4AF5-A190-F050DAC08ACE}"/>
    <hyperlink ref="A14" r:id="rId13" location="slide!SL_890525EE721FE4B1" display="https://swpb.usoncology.com/myManager/wa/iKM_Gen2/~tag/published/index.html?library=library.txt&amp;show=group!GR_4B53A3E01FEBB5B2 - slide!SL_890525EE721FE4B1" xr:uid="{8D7F3D64-066D-40A1-AF36-387465D8CF5A}"/>
    <hyperlink ref="A15" r:id="rId14" location="slide!SL_9B1AC34D617FC08B" display="https://swpb.usoncology.com/myManager/wa/iKM_Gen2/~tag/published/index.html?library=library.txt&amp;show=group!GR_4B53A3E01FEBB5B2 - slide!SL_9B1AC34D617FC08B" xr:uid="{BBDE942A-9561-43DE-A707-FD6C63FCC317}"/>
    <hyperlink ref="A16" r:id="rId15" location="slide!SL_ABA89A3E26059794" display="https://swpb.usoncology.com/myManager/wa/iKM_Gen2/~tag/published/index.html?library=library.txt&amp;show=group!GR_4B53A3E01FEBB5B2 - slide!SL_ABA89A3E26059794" xr:uid="{03FFFFD2-F1E5-4DBD-8E3B-E7CE71653B44}"/>
    <hyperlink ref="A17" r:id="rId16" location="slide!SL_A57D27CA71D3D2B9" display="https://swpb.usoncology.com/myManager/wa/iKM_Gen2/~tag/published/index.html?library=library.txt&amp;show=group!GR_4B53A3E01FEBB5B2 - slide!SL_A57D27CA71D3D2B9" xr:uid="{5D43021F-B5F5-471F-919A-DF75B7B2D7A7}"/>
    <hyperlink ref="A18" r:id="rId17" location="slide!SL_3A07F0BA01646EB7" display="https://swpb.usoncology.com/myManager/wa/iKM_Gen2/~tag/published/index.html?library=library.txt&amp;show=group!GR_4B53A3E01FEBB5B2 - slide!SL_3A07F0BA01646EB7" xr:uid="{7C2C34A1-ECE7-4DA2-8431-DBB5D53AECF0}"/>
    <hyperlink ref="A19" r:id="rId18" location="slide!SL_3902C64F50D3409C" display="https://swpb.usoncology.com/myManager/wa/iKM_Gen2/~tag/published/index.html?library=library.txt&amp;show=group!GR_4B53A3E01FEBB5B2 - slide!SL_3902C64F50D3409C" xr:uid="{CAE57516-2323-4F7F-B15C-6BB18F8E36DA}"/>
    <hyperlink ref="A20" r:id="rId19" location="slide!SL_5E4A2B07F25CFB83" display="https://swpb.usoncology.com/myManager/wa/iKM_Gen2/~tag/published/index.html?library=library.txt&amp;show=group!GR_4B53A3E01FEBB5B2 - slide!SL_5E4A2B07F25CFB83" xr:uid="{B3DD179F-94CD-46B9-AB55-3668249AE396}"/>
    <hyperlink ref="A21" r:id="rId20" location="slide!SL_436DE956D5AC8DAE" display="https://swpb.usoncology.com/myManager/wa/iKM_Gen2/~tag/published/index.html?library=library.txt&amp;show=group!GR_4B53A3E01FEBB5B2 - slide!SL_436DE956D5AC8DAE" xr:uid="{5E1D32C4-DBAB-4458-AE5A-29648D6110A7}"/>
    <hyperlink ref="A22" r:id="rId21" location="slide!SL_8556A7632E3E658E" display="https://swpb.usoncology.com/myManager/wa/iKM_Gen2/~tag/published/index.html?library=library.txt&amp;show=group!GR_4B53A3E01FEBB5B2 - slide!SL_8556A7632E3E658E" xr:uid="{87153DA4-D7FD-4111-9F6D-DED42B555D24}"/>
    <hyperlink ref="A23" r:id="rId22" location="slide!SL_90268F93FFB318AF" display="https://swpb.usoncology.com/myManager/wa/iKM_Gen2/~tag/published/index.html?library=library.txt&amp;show=group!GR_4B53A3E01FEBB5B2 - slide!SL_90268F93FFB318AF" xr:uid="{F28EFA61-BF00-4916-A63E-4D9A6F5416E0}"/>
    <hyperlink ref="A24" r:id="rId23" location="slide!SL_BFD9508AA98E289D" display="https://swpb.usoncology.com/myManager/wa/iKM_Gen2/~tag/published/index.html?library=library.txt&amp;show=group!GR_4B53A3E01FEBB5B2 - slide!SL_BFD9508AA98E289D" xr:uid="{9131EF98-83AE-4832-8B5E-AECA29E82518}"/>
    <hyperlink ref="A25" r:id="rId24" location="slide!SL_B1A89822FE3D72BA" display="https://swpb.usoncology.com/myManager/wa/iKM_Gen2/~tag/published/index.html?library=library.txt&amp;show=group!GR_4B53A3E01FEBB5B2 - slide!SL_B1A89822FE3D72BA" xr:uid="{4CA50C1C-B665-4F9B-81A9-688FAC120F84}"/>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EBAA6-3A1A-40C9-9DD6-89C6C5BC4C46}">
  <dimension ref="A1:C28"/>
  <sheetViews>
    <sheetView topLeftCell="A21" workbookViewId="0">
      <selection activeCell="H23" sqref="H23"/>
    </sheetView>
  </sheetViews>
  <sheetFormatPr defaultRowHeight="14.5" x14ac:dyDescent="0.35"/>
  <cols>
    <col min="1" max="1" width="40.81640625" customWidth="1"/>
    <col min="2" max="2" width="41.1796875" customWidth="1"/>
    <col min="3" max="3" width="11.81640625" bestFit="1" customWidth="1"/>
  </cols>
  <sheetData>
    <row r="1" spans="1:3" ht="15" thickBot="1" x14ac:dyDescent="0.4"/>
    <row r="2" spans="1:3" ht="15" thickBot="1" x14ac:dyDescent="0.4">
      <c r="A2" s="123" t="s">
        <v>509</v>
      </c>
      <c r="B2" s="123" t="s">
        <v>457</v>
      </c>
      <c r="C2" s="123" t="s">
        <v>458</v>
      </c>
    </row>
    <row r="3" spans="1:3" ht="15" thickBot="1" x14ac:dyDescent="0.4">
      <c r="A3" s="124" t="s">
        <v>461</v>
      </c>
      <c r="B3" s="125" t="s">
        <v>462</v>
      </c>
      <c r="C3" s="125" t="s">
        <v>463</v>
      </c>
    </row>
    <row r="4" spans="1:3" ht="15" thickBot="1" x14ac:dyDescent="0.4">
      <c r="A4" s="124" t="s">
        <v>510</v>
      </c>
      <c r="B4" s="125" t="s">
        <v>468</v>
      </c>
      <c r="C4" s="125" t="s">
        <v>463</v>
      </c>
    </row>
    <row r="5" spans="1:3" ht="15" thickBot="1" x14ac:dyDescent="0.4">
      <c r="A5" s="124" t="s">
        <v>512</v>
      </c>
      <c r="B5" s="125" t="s">
        <v>468</v>
      </c>
      <c r="C5" s="125" t="s">
        <v>257</v>
      </c>
    </row>
    <row r="6" spans="1:3" ht="29.5" thickBot="1" x14ac:dyDescent="0.4">
      <c r="A6" s="124" t="s">
        <v>513</v>
      </c>
      <c r="B6" s="125" t="s">
        <v>468</v>
      </c>
      <c r="C6" s="125" t="s">
        <v>463</v>
      </c>
    </row>
    <row r="7" spans="1:3" ht="15" thickBot="1" x14ac:dyDescent="0.4">
      <c r="A7" s="124" t="s">
        <v>514</v>
      </c>
      <c r="B7" s="125" t="s">
        <v>468</v>
      </c>
      <c r="C7" s="125" t="s">
        <v>463</v>
      </c>
    </row>
    <row r="8" spans="1:3" ht="15" thickBot="1" x14ac:dyDescent="0.4">
      <c r="A8" s="124" t="s">
        <v>179</v>
      </c>
      <c r="B8" s="125" t="s">
        <v>468</v>
      </c>
      <c r="C8" s="125" t="s">
        <v>463</v>
      </c>
    </row>
    <row r="9" spans="1:3" ht="29.5" thickBot="1" x14ac:dyDescent="0.4">
      <c r="A9" s="124" t="s">
        <v>516</v>
      </c>
      <c r="B9" s="125" t="s">
        <v>466</v>
      </c>
      <c r="C9" s="125"/>
    </row>
    <row r="10" spans="1:3" ht="29.5" thickBot="1" x14ac:dyDescent="0.4">
      <c r="A10" s="124" t="s">
        <v>517</v>
      </c>
      <c r="B10" s="125" t="s">
        <v>468</v>
      </c>
      <c r="C10" s="125"/>
    </row>
    <row r="11" spans="1:3" ht="15" thickBot="1" x14ac:dyDescent="0.4">
      <c r="A11" s="124" t="s">
        <v>470</v>
      </c>
      <c r="B11" s="125" t="s">
        <v>468</v>
      </c>
      <c r="C11" s="125" t="s">
        <v>463</v>
      </c>
    </row>
    <row r="12" spans="1:3" ht="15" thickBot="1" x14ac:dyDescent="0.4">
      <c r="A12" s="124" t="s">
        <v>518</v>
      </c>
      <c r="B12" s="125" t="s">
        <v>468</v>
      </c>
      <c r="C12" s="125"/>
    </row>
    <row r="13" spans="1:3" ht="29.5" thickBot="1" x14ac:dyDescent="0.4">
      <c r="A13" s="124" t="s">
        <v>519</v>
      </c>
      <c r="B13" s="125" t="s">
        <v>468</v>
      </c>
      <c r="C13" s="125" t="s">
        <v>463</v>
      </c>
    </row>
    <row r="14" spans="1:3" ht="44" thickBot="1" x14ac:dyDescent="0.4">
      <c r="A14" s="124" t="s">
        <v>520</v>
      </c>
      <c r="B14" s="125" t="s">
        <v>475</v>
      </c>
      <c r="C14" s="125" t="s">
        <v>463</v>
      </c>
    </row>
    <row r="15" spans="1:3" ht="58.5" thickBot="1" x14ac:dyDescent="0.4">
      <c r="A15" s="124" t="s">
        <v>521</v>
      </c>
      <c r="B15" s="125" t="s">
        <v>475</v>
      </c>
      <c r="C15" s="125"/>
    </row>
    <row r="16" spans="1:3" ht="44" thickBot="1" x14ac:dyDescent="0.4">
      <c r="A16" s="124" t="s">
        <v>472</v>
      </c>
      <c r="B16" s="125" t="s">
        <v>468</v>
      </c>
      <c r="C16" s="125"/>
    </row>
    <row r="17" spans="1:3" ht="44" thickBot="1" x14ac:dyDescent="0.4">
      <c r="A17" s="124" t="s">
        <v>522</v>
      </c>
      <c r="B17" s="125" t="s">
        <v>475</v>
      </c>
      <c r="C17" s="125" t="s">
        <v>463</v>
      </c>
    </row>
    <row r="18" spans="1:3" ht="44" thickBot="1" x14ac:dyDescent="0.4">
      <c r="A18" s="124" t="s">
        <v>474</v>
      </c>
      <c r="B18" s="125" t="s">
        <v>475</v>
      </c>
      <c r="C18" s="125"/>
    </row>
    <row r="19" spans="1:3" ht="44" thickBot="1" x14ac:dyDescent="0.4">
      <c r="A19" s="124" t="s">
        <v>476</v>
      </c>
      <c r="B19" s="125" t="s">
        <v>475</v>
      </c>
      <c r="C19" s="125" t="s">
        <v>463</v>
      </c>
    </row>
    <row r="20" spans="1:3" ht="15" thickBot="1" x14ac:dyDescent="0.4">
      <c r="A20" s="124" t="s">
        <v>477</v>
      </c>
      <c r="B20" s="125" t="s">
        <v>462</v>
      </c>
      <c r="C20" s="125" t="s">
        <v>463</v>
      </c>
    </row>
    <row r="21" spans="1:3" ht="29.5" thickBot="1" x14ac:dyDescent="0.4">
      <c r="A21" s="124" t="s">
        <v>478</v>
      </c>
      <c r="B21" s="125" t="s">
        <v>468</v>
      </c>
      <c r="C21" s="125" t="s">
        <v>463</v>
      </c>
    </row>
    <row r="22" spans="1:3" ht="29.5" thickBot="1" x14ac:dyDescent="0.4">
      <c r="A22" s="124" t="s">
        <v>523</v>
      </c>
      <c r="B22" s="125" t="s">
        <v>475</v>
      </c>
      <c r="C22" s="125" t="s">
        <v>257</v>
      </c>
    </row>
    <row r="23" spans="1:3" ht="58.5" thickBot="1" x14ac:dyDescent="0.4">
      <c r="A23" s="124" t="s">
        <v>479</v>
      </c>
      <c r="B23" s="125" t="s">
        <v>462</v>
      </c>
      <c r="C23" s="125" t="s">
        <v>463</v>
      </c>
    </row>
    <row r="24" spans="1:3" ht="44" thickBot="1" x14ac:dyDescent="0.4">
      <c r="A24" s="124" t="s">
        <v>480</v>
      </c>
      <c r="B24" s="125" t="s">
        <v>462</v>
      </c>
      <c r="C24" s="125" t="s">
        <v>463</v>
      </c>
    </row>
    <row r="25" spans="1:3" ht="29.5" thickBot="1" x14ac:dyDescent="0.4">
      <c r="A25" s="124" t="s">
        <v>524</v>
      </c>
      <c r="B25" s="125" t="s">
        <v>475</v>
      </c>
      <c r="C25" s="125" t="s">
        <v>463</v>
      </c>
    </row>
    <row r="26" spans="1:3" ht="44" thickBot="1" x14ac:dyDescent="0.4">
      <c r="A26" s="124" t="s">
        <v>481</v>
      </c>
      <c r="B26" s="125" t="s">
        <v>462</v>
      </c>
      <c r="C26" s="125" t="s">
        <v>463</v>
      </c>
    </row>
    <row r="27" spans="1:3" ht="44" thickBot="1" x14ac:dyDescent="0.4">
      <c r="A27" s="122" t="s">
        <v>483</v>
      </c>
      <c r="B27" s="125" t="s">
        <v>475</v>
      </c>
      <c r="C27" s="125" t="s">
        <v>463</v>
      </c>
    </row>
    <row r="28" spans="1:3" ht="29.5" thickBot="1" x14ac:dyDescent="0.4">
      <c r="A28" s="122" t="s">
        <v>525</v>
      </c>
      <c r="B28" s="125" t="s">
        <v>475</v>
      </c>
      <c r="C28" s="125" t="s">
        <v>257</v>
      </c>
    </row>
  </sheetData>
  <sheetProtection algorithmName="SHA-512" hashValue="YFffy05iIJLxzYpppbBDyDtj+kvB5BliOaTTAuLUsJ4qk05rTE3klOnZOjNWUcPe574+BhrFLNba96w+UJ3Gcw==" saltValue="QlJYbl6lm8aIS5KWw1rTeA==" spinCount="100000" sheet="1" objects="1" scenarios="1" selectLockedCells="1" selectUnlockedCells="1"/>
  <hyperlinks>
    <hyperlink ref="A3" r:id="rId1" location="slide!SL_C4736E03AD677F8E" display="https://swpb.usoncology.com/myManager/wa/iKM_Gen2/~tag/published/index.html?library=library.txt&amp;show=group!GR_4B53A3E01FEBB5B2 - slide!SL_C4736E03AD677F8E" xr:uid="{21885131-A044-432C-BE79-C773D39EAFCD}"/>
    <hyperlink ref="A4" r:id="rId2" location="slide!SL_1648761AE53B0587" display="https://swpb.usoncology.com/myManager/wa/iKM_Gen2/~tag/published/index.html?library=library.txt&amp;show=group!GR_4B53A3E01FEBB5B2 - slide!SL_1648761AE53B0587" xr:uid="{6FF17A41-B007-4BF5-BFAB-CAE7248448A5}"/>
    <hyperlink ref="A5" r:id="rId3" location="slide!SL_FB7EAD7D857AE6AB" display="https://swpb.usoncology.com/myManager/wa/iKM_Gen2/~tag/published/index.html?library=library.txt&amp;show=group!GR_4B53A3E01FEBB5B2 - slide!SL_FB7EAD7D857AE6AB" xr:uid="{30458DE3-7F7F-40BB-9B1C-18F04E2F4F21}"/>
    <hyperlink ref="A6" r:id="rId4" location="slide!SL_335EFA39A4EEFDB9" display="https://swpb.usoncology.com/myManager/wa/iKM_Gen2/~tag/published/index.html?library=library.txt&amp;show=group!GR_4B53A3E01FEBB5B2 - slide!SL_335EFA39A4EEFDB9" xr:uid="{01A65C90-6EE2-44A6-B26F-1B5890FCB536}"/>
    <hyperlink ref="A7" r:id="rId5" location="slide!SL_C761E4FE1EE3D0A3" display="https://swpb.usoncology.com/myManager/wa/iKM_Gen2/~tag/published/index.html?library=library.txt&amp;show=group!GR_4B53A3E01FEBB5B2 - slide!SL_C761E4FE1EE3D0A3" xr:uid="{890F2775-CCA6-4375-9F1F-2EAF2C558B87}"/>
    <hyperlink ref="A8" r:id="rId6" location="slide!SL_79AD926574E6CDBA" display="https://swpb.usoncology.com/myManager/wa/iKM_Gen2/~tag/published/index.html?library=library.txt&amp;show=group!GR_4B53A3E01FEBB5B2 - slide!SL_79AD926574E6CDBA" xr:uid="{7191479D-4FFD-41A0-99D3-933D25C4D346}"/>
    <hyperlink ref="A9" r:id="rId7" location="slide!SL_6129F38416EF5E82" display="https://swpb.usoncology.com/myManager/wa/iKM_Gen2/~tag/published/index.html?library=library.txt&amp;show=group!GR_4B53A3E01FEBB5B2 - slide!SL_6129F38416EF5E82" xr:uid="{BF113E01-0EE1-44AF-A986-9F572C31DDEB}"/>
    <hyperlink ref="A10" r:id="rId8" location="slide!SL_6129F38416EF5E82" display="https://swpb.usoncology.com/myManager/wa/iKM_Gen2/~tag/published/index.html?library=library.txt&amp;show=group!GR_4B53A3E01FEBB5B2 - slide!SL_6129F38416EF5E82" xr:uid="{79F88225-EE05-4CAF-A023-A17B6BF2E948}"/>
    <hyperlink ref="A11" r:id="rId9" location="slide!SL_7E86AD7B2352299" display="https://swpb.usoncology.com/myManager/wa/iKM_Gen2/~tag/published/index.html?library=library.txt&amp;show=group!GR_4B53A3E01FEBB5B2 - slide!SL_7E86AD7B2352299" xr:uid="{45AB1A2D-B614-4F2B-A5A9-656F5B9CF79C}"/>
    <hyperlink ref="A12" r:id="rId10" location="slide!SL_702569572040596" display="https://swpb.usoncology.com/myManager/wa/iKM_Gen2/~tag/published/index.html?library=library.txt&amp;show=group!GR_4B53A3E01FEBB5B2 - slide!SL_702569572040596" xr:uid="{B8678C53-E97E-4B95-A735-2E6DF7490DA7}"/>
    <hyperlink ref="A13" r:id="rId11" location="slide!SL_BDF4FF80F69D8AB4" display="https://swpb.usoncology.com/myManager/wa/iKM_Gen2/~tag/published/index.html?library=library.txt&amp;show=group!GR_4B53A3E01FEBB5B2 - slide!SL_BDF4FF80F69D8AB4" xr:uid="{00C9A020-D8D0-4026-BC78-1268DBFC2297}"/>
    <hyperlink ref="A14" r:id="rId12" location="slide!SL_AB2F63136F3FF7BB" display="https://swpb.usoncology.com/myManager/wa/iKM_Gen2/~tag/published/index.html?library=library.txt&amp;show=group!GR_4B53A3E01FEBB5B2 - slide!SL_AB2F63136F3FF7BB" xr:uid="{83EA364E-FCF9-4AA3-B708-3DF770F6283B}"/>
    <hyperlink ref="A15" r:id="rId13" location="slide!SL_890525EE721FE4B1" display="https://swpb.usoncology.com/myManager/wa/iKM_Gen2/~tag/published/index.html?library=library.txt&amp;show=group!GR_4B53A3E01FEBB5B2 - slide!SL_890525EE721FE4B1" xr:uid="{8E8D7558-9941-48E7-9207-E585F83D32DB}"/>
    <hyperlink ref="A16" r:id="rId14" location="slide!SL_9B1AC34D617FC08B" display="https://swpb.usoncology.com/myManager/wa/iKM_Gen2/~tag/published/index.html?library=library.txt&amp;show=group!GR_4B53A3E01FEBB5B2 - slide!SL_9B1AC34D617FC08B" xr:uid="{1062AF4E-7F76-4255-B180-83ED34C7DD52}"/>
    <hyperlink ref="A17" r:id="rId15" location="slide!SL_ABA89A3E26059794" display="https://swpb.usoncology.com/myManager/wa/iKM_Gen2/~tag/published/index.html?library=library.txt&amp;show=group!GR_4B53A3E01FEBB5B2 - slide!SL_ABA89A3E26059794" xr:uid="{A23CB075-D460-4E38-878E-9015DF3D5C24}"/>
    <hyperlink ref="A18" r:id="rId16" location="slide!SL_A57D27CA71D3D2B9" display="https://swpb.usoncology.com/myManager/wa/iKM_Gen2/~tag/published/index.html?library=library.txt&amp;show=group!GR_4B53A3E01FEBB5B2 - slide!SL_A57D27CA71D3D2B9" xr:uid="{9848137D-8573-413B-9B34-6008C2772062}"/>
    <hyperlink ref="A19" r:id="rId17" location="slide!SL_3A07F0BA01646EB7" display="https://swpb.usoncology.com/myManager/wa/iKM_Gen2/~tag/published/index.html?library=library.txt&amp;show=group!GR_4B53A3E01FEBB5B2 - slide!SL_3A07F0BA01646EB7" xr:uid="{F249CE19-9BAF-4E65-A393-985C17CA0A9F}"/>
    <hyperlink ref="A20" r:id="rId18" location="slide!SL_3902C64F50D3409C" display="https://swpb.usoncology.com/myManager/wa/iKM_Gen2/~tag/published/index.html?library=library.txt&amp;show=group!GR_4B53A3E01FEBB5B2 - slide!SL_3902C64F50D3409C" xr:uid="{2A97B97F-9180-448B-85FD-E401E59D7012}"/>
    <hyperlink ref="A21" r:id="rId19" location="slide!SL_5E4A2B07F25CFB83" display="https://swpb.usoncology.com/myManager/wa/iKM_Gen2/~tag/published/index.html?library=library.txt&amp;show=group!GR_4B53A3E01FEBB5B2 - slide!SL_5E4A2B07F25CFB83" xr:uid="{6E3463F7-FAA6-4A30-954E-B12FDFCB016A}"/>
    <hyperlink ref="A22" r:id="rId20" location="slide!SL_436DE956D5AC8DAE" display="https://swpb.usoncology.com/myManager/wa/iKM_Gen2/~tag/published/index.html?library=library.txt&amp;show=group!GR_4B53A3E01FEBB5B2 - slide!SL_436DE956D5AC8DAE" xr:uid="{BAAFB376-1171-48E1-96C1-E3E5F395359E}"/>
    <hyperlink ref="A23" r:id="rId21" location="slide!SL_8556A7632E3E658E" display="https://swpb.usoncology.com/myManager/wa/iKM_Gen2/~tag/published/index.html?library=library.txt&amp;show=group!GR_4B53A3E01FEBB5B2 - slide!SL_8556A7632E3E658E" xr:uid="{0451C7F0-1C04-4113-9C79-4194C82150E3}"/>
    <hyperlink ref="A24" r:id="rId22" location="slide!SL_90268F93FFB318AF" display="https://swpb.usoncology.com/myManager/wa/iKM_Gen2/~tag/published/index.html?library=library.txt&amp;show=group!GR_4B53A3E01FEBB5B2 - slide!SL_90268F93FFB318AF" xr:uid="{6BE4B944-E11E-42F1-8EB2-0A2BA047F18C}"/>
    <hyperlink ref="A25" r:id="rId23" location="slide!SL_BFD9508AA98E289D" display="https://swpb.usoncology.com/myManager/wa/iKM_Gen2/~tag/published/index.html?library=library.txt&amp;show=group!GR_4B53A3E01FEBB5B2 - slide!SL_BFD9508AA98E289D" xr:uid="{48121F62-140A-47DA-B3B9-8FF193BCEC62}"/>
    <hyperlink ref="A26" r:id="rId24" location="slide!SL_B1A89822FE3D72BA" display="https://swpb.usoncology.com/myManager/wa/iKM_Gen2/~tag/published/index.html?library=library.txt&amp;show=group!GR_4B53A3E01FEBB5B2 - slide!SL_B1A89822FE3D72BA" xr:uid="{FA7B8051-2910-4468-B597-5C0AC0357123}"/>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B9960-0C39-46E1-9287-287C8F4DC7D6}">
  <dimension ref="A1:A19"/>
  <sheetViews>
    <sheetView workbookViewId="0">
      <selection activeCell="A22" sqref="A22"/>
    </sheetView>
  </sheetViews>
  <sheetFormatPr defaultRowHeight="15.5" x14ac:dyDescent="0.35"/>
  <cols>
    <col min="1" max="1" width="120.54296875" style="120" customWidth="1"/>
  </cols>
  <sheetData>
    <row r="1" spans="1:1" x14ac:dyDescent="0.35">
      <c r="A1" s="129" t="s">
        <v>526</v>
      </c>
    </row>
    <row r="2" spans="1:1" x14ac:dyDescent="0.35">
      <c r="A2" s="128" t="s">
        <v>527</v>
      </c>
    </row>
    <row r="3" spans="1:1" x14ac:dyDescent="0.35">
      <c r="A3" s="128" t="s">
        <v>528</v>
      </c>
    </row>
    <row r="4" spans="1:1" x14ac:dyDescent="0.35">
      <c r="A4" s="128" t="s">
        <v>529</v>
      </c>
    </row>
    <row r="5" spans="1:1" x14ac:dyDescent="0.35">
      <c r="A5" s="128" t="s">
        <v>530</v>
      </c>
    </row>
    <row r="6" spans="1:1" x14ac:dyDescent="0.35">
      <c r="A6" s="128" t="s">
        <v>531</v>
      </c>
    </row>
    <row r="7" spans="1:1" ht="22.5" customHeight="1" x14ac:dyDescent="0.35">
      <c r="A7" s="128" t="s">
        <v>532</v>
      </c>
    </row>
    <row r="8" spans="1:1" x14ac:dyDescent="0.35">
      <c r="A8" s="128" t="s">
        <v>533</v>
      </c>
    </row>
    <row r="9" spans="1:1" x14ac:dyDescent="0.35">
      <c r="A9" s="128" t="s">
        <v>534</v>
      </c>
    </row>
    <row r="10" spans="1:1" x14ac:dyDescent="0.35">
      <c r="A10" s="128" t="s">
        <v>535</v>
      </c>
    </row>
    <row r="11" spans="1:1" x14ac:dyDescent="0.35">
      <c r="A11" s="128" t="s">
        <v>536</v>
      </c>
    </row>
    <row r="12" spans="1:1" x14ac:dyDescent="0.35">
      <c r="A12" s="128" t="s">
        <v>537</v>
      </c>
    </row>
    <row r="13" spans="1:1" x14ac:dyDescent="0.35">
      <c r="A13" s="128" t="s">
        <v>538</v>
      </c>
    </row>
    <row r="14" spans="1:1" x14ac:dyDescent="0.35">
      <c r="A14" s="128" t="s">
        <v>539</v>
      </c>
    </row>
    <row r="15" spans="1:1" x14ac:dyDescent="0.35">
      <c r="A15" s="128" t="s">
        <v>540</v>
      </c>
    </row>
    <row r="16" spans="1:1" x14ac:dyDescent="0.35">
      <c r="A16" s="128" t="s">
        <v>541</v>
      </c>
    </row>
    <row r="17" spans="1:1" x14ac:dyDescent="0.35">
      <c r="A17" s="128" t="s">
        <v>542</v>
      </c>
    </row>
    <row r="18" spans="1:1" ht="31" x14ac:dyDescent="0.35">
      <c r="A18" s="128" t="s">
        <v>543</v>
      </c>
    </row>
    <row r="19" spans="1:1" ht="14.15" customHeight="1" x14ac:dyDescent="0.35">
      <c r="A19" s="128" t="s">
        <v>544</v>
      </c>
    </row>
  </sheetData>
  <sheetProtection algorithmName="SHA-512" hashValue="8COhpkUtCbLrr0x0Zbs9am9s77Atzd/3H8E5eZN/OZOQnfcp7jH0y3za5xOFPyN8HNraVdszMc0+aI2ccNaejQ==" saltValue="LF07MBYLYfds2yxm6gzdL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FD471-9E4B-4CBC-84CD-9EC460C5DE79}">
  <sheetPr>
    <tabColor theme="7"/>
  </sheetPr>
  <dimension ref="A1:S49"/>
  <sheetViews>
    <sheetView zoomScale="70" zoomScaleNormal="70" workbookViewId="0">
      <selection activeCell="L17" sqref="L17:M17"/>
    </sheetView>
  </sheetViews>
  <sheetFormatPr defaultRowHeight="14.5" x14ac:dyDescent="0.35"/>
  <cols>
    <col min="1" max="1" width="29.81640625" customWidth="1"/>
    <col min="2" max="2" width="23.1796875" customWidth="1"/>
    <col min="3" max="3" width="13.81640625" customWidth="1"/>
    <col min="4" max="4" width="15" customWidth="1"/>
    <col min="5" max="5" width="13.81640625" customWidth="1"/>
    <col min="6" max="6" width="35" customWidth="1"/>
    <col min="7" max="7" width="19.81640625" customWidth="1"/>
    <col min="8" max="8" width="18.1796875" customWidth="1"/>
    <col min="9" max="9" width="20.1796875" customWidth="1"/>
    <col min="10" max="10" width="15.1796875" customWidth="1"/>
    <col min="11" max="11" width="19" customWidth="1"/>
    <col min="12" max="12" width="21.81640625" customWidth="1"/>
    <col min="13" max="13" width="24.54296875" customWidth="1"/>
    <col min="14" max="14" width="29.81640625" customWidth="1"/>
    <col min="15" max="15" width="43" customWidth="1"/>
  </cols>
  <sheetData>
    <row r="1" spans="1:17" ht="41.5" thickBot="1" x14ac:dyDescent="0.95">
      <c r="A1" s="290" t="s">
        <v>34</v>
      </c>
      <c r="B1" s="290"/>
      <c r="C1" s="290"/>
      <c r="D1" s="290"/>
      <c r="E1" s="290"/>
      <c r="F1" s="290"/>
      <c r="G1" s="290"/>
      <c r="H1" s="290"/>
      <c r="I1" s="290"/>
      <c r="J1" s="290"/>
      <c r="K1" s="290"/>
      <c r="L1" s="290"/>
      <c r="M1" s="290"/>
      <c r="N1" s="290"/>
      <c r="O1" s="290"/>
      <c r="P1" s="290"/>
      <c r="Q1" s="155"/>
    </row>
    <row r="2" spans="1:17" ht="36.5" thickBot="1" x14ac:dyDescent="0.85">
      <c r="A2" s="291" t="s">
        <v>35</v>
      </c>
      <c r="B2" s="292"/>
      <c r="C2" s="292"/>
      <c r="D2" s="292"/>
      <c r="E2" s="292"/>
      <c r="F2" s="292"/>
      <c r="G2" s="292"/>
      <c r="H2" s="292"/>
      <c r="I2" s="292"/>
      <c r="J2" s="292"/>
      <c r="K2" s="292"/>
      <c r="L2" s="292"/>
      <c r="M2" s="292"/>
      <c r="N2" s="292"/>
      <c r="O2" s="292"/>
      <c r="P2" s="292"/>
      <c r="Q2" s="12"/>
    </row>
    <row r="3" spans="1:17" ht="52.5" customHeight="1" thickBot="1" x14ac:dyDescent="0.85">
      <c r="A3" s="111"/>
      <c r="B3" s="111"/>
      <c r="C3" s="149" t="s">
        <v>36</v>
      </c>
      <c r="D3" s="149" t="s">
        <v>36</v>
      </c>
      <c r="E3" s="149" t="s">
        <v>36</v>
      </c>
      <c r="F3" s="300" t="s">
        <v>36</v>
      </c>
      <c r="G3" s="301"/>
      <c r="H3" s="301"/>
      <c r="I3" s="149" t="s">
        <v>36</v>
      </c>
      <c r="J3" s="149" t="s">
        <v>36</v>
      </c>
      <c r="K3" s="149" t="s">
        <v>36</v>
      </c>
      <c r="L3" s="148" t="s">
        <v>37</v>
      </c>
      <c r="M3" s="187"/>
      <c r="N3" s="208" t="s">
        <v>38</v>
      </c>
      <c r="O3" s="208"/>
      <c r="P3" s="187"/>
      <c r="Q3" s="188"/>
    </row>
    <row r="4" spans="1:17" ht="18" customHeight="1" thickBot="1" x14ac:dyDescent="0.75">
      <c r="A4" s="12"/>
      <c r="B4" s="1"/>
      <c r="C4" s="293" t="s">
        <v>39</v>
      </c>
      <c r="D4" s="293" t="s">
        <v>40</v>
      </c>
      <c r="E4" s="295" t="s">
        <v>41</v>
      </c>
      <c r="F4" s="297" t="s">
        <v>42</v>
      </c>
      <c r="G4" s="298"/>
      <c r="H4" s="299"/>
      <c r="I4" s="293" t="s">
        <v>43</v>
      </c>
      <c r="J4" s="293" t="s">
        <v>44</v>
      </c>
      <c r="K4" s="293" t="s">
        <v>45</v>
      </c>
      <c r="L4" s="293" t="s">
        <v>46</v>
      </c>
      <c r="M4" s="1"/>
      <c r="N4" s="1"/>
      <c r="O4" s="1"/>
      <c r="P4" s="1"/>
      <c r="Q4" s="12"/>
    </row>
    <row r="5" spans="1:17" ht="87" customHeight="1" thickTop="1" thickBot="1" x14ac:dyDescent="0.75">
      <c r="A5" s="45"/>
      <c r="B5" s="12"/>
      <c r="C5" s="294"/>
      <c r="D5" s="294"/>
      <c r="E5" s="296"/>
      <c r="F5" s="189" t="s">
        <v>47</v>
      </c>
      <c r="G5" s="190" t="s">
        <v>48</v>
      </c>
      <c r="H5" s="191" t="s">
        <v>49</v>
      </c>
      <c r="I5" s="294"/>
      <c r="J5" s="294"/>
      <c r="K5" s="294"/>
      <c r="L5" s="294"/>
      <c r="M5" s="30" t="s">
        <v>50</v>
      </c>
      <c r="N5" s="73" t="s">
        <v>51</v>
      </c>
      <c r="O5" s="8"/>
      <c r="P5" s="8"/>
      <c r="Q5" s="12"/>
    </row>
    <row r="6" spans="1:17" ht="35.25" customHeight="1" thickBot="1" x14ac:dyDescent="0.65">
      <c r="A6" s="217" t="s">
        <v>52</v>
      </c>
      <c r="B6" s="38" t="s">
        <v>53</v>
      </c>
      <c r="C6" s="46">
        <v>0</v>
      </c>
      <c r="D6" s="59"/>
      <c r="E6" s="52">
        <v>0</v>
      </c>
      <c r="F6" s="53">
        <v>0</v>
      </c>
      <c r="G6" s="53">
        <v>0</v>
      </c>
      <c r="H6" s="47"/>
      <c r="I6" s="34"/>
      <c r="J6" s="34"/>
      <c r="K6" s="34"/>
      <c r="L6" s="35"/>
      <c r="M6" s="284" t="str">
        <f>IFERROR( C10+D10+E10+F10+G10+H10+L10+K10+I10+J10, "STOP")</f>
        <v>STOP</v>
      </c>
      <c r="N6" s="287" t="e">
        <f>IF((M6*30%)&gt;=30,30,M6*30%)</f>
        <v>#VALUE!</v>
      </c>
      <c r="O6" s="302" t="s">
        <v>54</v>
      </c>
      <c r="P6" s="8"/>
      <c r="Q6" s="12"/>
    </row>
    <row r="7" spans="1:17" ht="34.5" customHeight="1" thickBot="1" x14ac:dyDescent="0.65">
      <c r="A7" s="217"/>
      <c r="B7" s="38" t="s">
        <v>55</v>
      </c>
      <c r="C7" s="19">
        <v>1</v>
      </c>
      <c r="D7" s="60"/>
      <c r="E7" s="52">
        <v>1</v>
      </c>
      <c r="F7" s="52">
        <v>1</v>
      </c>
      <c r="G7" s="52">
        <v>1</v>
      </c>
      <c r="H7" s="34"/>
      <c r="I7" s="36"/>
      <c r="J7" s="36"/>
      <c r="K7" s="36"/>
      <c r="L7" s="37"/>
      <c r="M7" s="285"/>
      <c r="N7" s="288"/>
      <c r="O7" s="303"/>
      <c r="P7" s="8"/>
      <c r="Q7" s="12"/>
    </row>
    <row r="8" spans="1:17" ht="42.5" thickBot="1" x14ac:dyDescent="0.65">
      <c r="A8" s="217"/>
      <c r="B8" s="38" t="s">
        <v>56</v>
      </c>
      <c r="C8" s="4">
        <f>(C6/C7)*100</f>
        <v>0</v>
      </c>
      <c r="D8" s="20" t="s">
        <v>57</v>
      </c>
      <c r="E8" s="54">
        <f>(E6/E7)*100</f>
        <v>0</v>
      </c>
      <c r="F8" s="55">
        <f t="shared" ref="F8:G8" si="0">(F6/F7)*100</f>
        <v>0</v>
      </c>
      <c r="G8" s="55">
        <f t="shared" si="0"/>
        <v>0</v>
      </c>
      <c r="H8" s="20" t="s">
        <v>58</v>
      </c>
      <c r="I8" s="20" t="s">
        <v>58</v>
      </c>
      <c r="J8" s="20" t="s">
        <v>58</v>
      </c>
      <c r="K8" s="20" t="s">
        <v>58</v>
      </c>
      <c r="L8" s="20" t="s">
        <v>58</v>
      </c>
      <c r="M8" s="285"/>
      <c r="N8" s="288"/>
      <c r="O8" s="303"/>
      <c r="P8" s="8"/>
      <c r="Q8" s="12"/>
    </row>
    <row r="9" spans="1:17" ht="26" x14ac:dyDescent="0.6">
      <c r="A9" s="217"/>
      <c r="B9" s="38" t="s">
        <v>59</v>
      </c>
      <c r="C9" s="5">
        <v>0.25</v>
      </c>
      <c r="D9" s="16">
        <v>0.25</v>
      </c>
      <c r="E9" s="5">
        <v>0.1</v>
      </c>
      <c r="F9" s="5">
        <v>0.15</v>
      </c>
      <c r="G9" s="6">
        <v>0.15</v>
      </c>
      <c r="H9" s="44">
        <v>0.3</v>
      </c>
      <c r="I9" s="7">
        <v>0</v>
      </c>
      <c r="J9" s="7">
        <v>0</v>
      </c>
      <c r="K9" s="7">
        <v>0.1</v>
      </c>
      <c r="L9" s="10" t="s">
        <v>60</v>
      </c>
      <c r="M9" s="285"/>
      <c r="N9" s="288"/>
      <c r="O9" s="303"/>
      <c r="P9" s="8"/>
      <c r="Q9" s="12"/>
    </row>
    <row r="10" spans="1:17" ht="26.5" thickBot="1" x14ac:dyDescent="0.65">
      <c r="A10" s="217"/>
      <c r="B10" s="38" t="s">
        <v>61</v>
      </c>
      <c r="C10" s="51">
        <f>C8*C9</f>
        <v>0</v>
      </c>
      <c r="D10" s="56">
        <f>IF(D8="Yes", 25) + IF(D8="No", 0)</f>
        <v>25</v>
      </c>
      <c r="E10" s="51">
        <f t="shared" ref="E10:G10" si="1">E8*E9</f>
        <v>0</v>
      </c>
      <c r="F10" s="51">
        <f t="shared" si="1"/>
        <v>0</v>
      </c>
      <c r="G10" s="51">
        <f t="shared" si="1"/>
        <v>0</v>
      </c>
      <c r="H10" s="29">
        <f>IF(H8="Yes", 30) + IF(H8="No", 0)</f>
        <v>0</v>
      </c>
      <c r="I10" s="28" t="str">
        <f>IF(I8="Yes",Calc_Validation_DropDown!A2,Calc_Validation_DropDown!A3)</f>
        <v>STOP</v>
      </c>
      <c r="J10" s="28" t="str">
        <f>IF(J8="Yes",Calc_Validation_DropDown!A2,Calc_Validation_DropDown!A3)</f>
        <v>STOP</v>
      </c>
      <c r="K10" s="28" t="str">
        <f>IF(K8="Yes",10,Calc_Validation_DropDown!A3)</f>
        <v>STOP</v>
      </c>
      <c r="L10" s="29">
        <f>IF(L8="Yes", 5) + IF(L8="No", 0)</f>
        <v>0</v>
      </c>
      <c r="M10" s="286"/>
      <c r="N10" s="289"/>
      <c r="O10" s="303"/>
      <c r="P10" s="8"/>
      <c r="Q10" s="12"/>
    </row>
    <row r="11" spans="1:17" ht="22" thickTop="1" thickBot="1" x14ac:dyDescent="0.55000000000000004">
      <c r="A11" s="14"/>
      <c r="B11" s="2"/>
      <c r="C11" s="2"/>
      <c r="D11" s="2"/>
      <c r="E11" s="2"/>
      <c r="F11" s="2"/>
      <c r="G11" s="2"/>
      <c r="H11" s="2"/>
      <c r="I11" s="2"/>
      <c r="J11" s="2"/>
      <c r="K11" s="2"/>
      <c r="L11" s="2"/>
      <c r="M11" s="2"/>
      <c r="N11" s="2"/>
      <c r="O11" s="2"/>
      <c r="P11" s="12"/>
      <c r="Q11" s="12"/>
    </row>
    <row r="12" spans="1:17" ht="21.5" thickBot="1" x14ac:dyDescent="0.55000000000000004">
      <c r="A12" s="212"/>
      <c r="B12" s="213"/>
      <c r="C12" s="213"/>
      <c r="D12" s="213"/>
      <c r="E12" s="213"/>
      <c r="F12" s="213"/>
      <c r="G12" s="213"/>
      <c r="H12" s="213"/>
      <c r="I12" s="213"/>
      <c r="J12" s="213"/>
      <c r="K12" s="213"/>
      <c r="L12" s="213"/>
      <c r="M12" s="213"/>
      <c r="N12" s="213"/>
      <c r="O12" s="213"/>
      <c r="P12" s="213"/>
      <c r="Q12" s="155"/>
    </row>
    <row r="13" spans="1:17" ht="37.5" customHeight="1" x14ac:dyDescent="0.8">
      <c r="A13" s="214" t="s">
        <v>62</v>
      </c>
      <c r="B13" s="214"/>
      <c r="C13" s="214"/>
      <c r="D13" s="214"/>
      <c r="E13" s="214"/>
      <c r="F13" s="214"/>
      <c r="G13" s="214"/>
      <c r="H13" s="214"/>
      <c r="I13" s="214"/>
      <c r="J13" s="214"/>
      <c r="K13" s="214"/>
      <c r="L13" s="214"/>
      <c r="M13" s="214"/>
      <c r="N13" s="214"/>
      <c r="O13" s="214"/>
      <c r="P13" s="214"/>
      <c r="Q13" s="12"/>
    </row>
    <row r="14" spans="1:17" ht="67.5" customHeight="1" thickBot="1" x14ac:dyDescent="0.65">
      <c r="A14" s="2"/>
      <c r="B14" s="9"/>
      <c r="C14" s="9"/>
      <c r="D14" s="282" t="s">
        <v>63</v>
      </c>
      <c r="E14" s="282"/>
      <c r="F14" s="282"/>
      <c r="G14" s="282"/>
      <c r="H14" s="282"/>
      <c r="I14" s="8"/>
      <c r="J14" s="9"/>
      <c r="K14" s="283" t="s">
        <v>64</v>
      </c>
      <c r="L14" s="283"/>
      <c r="M14" s="283"/>
      <c r="N14" s="283"/>
      <c r="O14" s="192" t="s">
        <v>65</v>
      </c>
      <c r="P14" s="8"/>
      <c r="Q14" s="12"/>
    </row>
    <row r="15" spans="1:17" ht="21.75" customHeight="1" thickBot="1" x14ac:dyDescent="0.55000000000000004">
      <c r="A15" s="263" t="s">
        <v>66</v>
      </c>
      <c r="B15" s="263"/>
      <c r="C15" s="264"/>
      <c r="D15" s="12"/>
      <c r="E15" s="265" t="s">
        <v>67</v>
      </c>
      <c r="F15" s="266"/>
      <c r="G15" s="22" t="s">
        <v>68</v>
      </c>
      <c r="H15" s="23" t="s">
        <v>69</v>
      </c>
      <c r="I15" s="23" t="s">
        <v>70</v>
      </c>
      <c r="J15" s="17"/>
      <c r="K15" s="12"/>
      <c r="L15" s="267" t="s">
        <v>67</v>
      </c>
      <c r="M15" s="268"/>
      <c r="N15" s="24" t="s">
        <v>70</v>
      </c>
      <c r="O15" s="177" t="s">
        <v>71</v>
      </c>
      <c r="P15" s="12"/>
      <c r="Q15" s="12"/>
    </row>
    <row r="16" spans="1:17" ht="47.15" customHeight="1" thickTop="1" thickBot="1" x14ac:dyDescent="0.5">
      <c r="A16" s="271" t="s">
        <v>72</v>
      </c>
      <c r="B16" s="274" t="s">
        <v>73</v>
      </c>
      <c r="C16" s="264"/>
      <c r="D16" s="27" t="s">
        <v>74</v>
      </c>
      <c r="E16" s="246"/>
      <c r="F16" s="247"/>
      <c r="G16" s="88"/>
      <c r="H16" s="121" t="e">
        <f>INDEX('iKM Quality APM'!C3:C28, MATCH(E16, 'iKM Quality APM'!A3:A28, 0))</f>
        <v>#N/A</v>
      </c>
      <c r="I16" s="121" t="e">
        <f>INDEX('iKM Quality APM'!B3:B28, MATCH(E16, 'iKM Quality APM'!A3:A28, 0))</f>
        <v>#N/A</v>
      </c>
      <c r="J16" s="17"/>
      <c r="K16" s="74" t="s">
        <v>75</v>
      </c>
      <c r="L16" s="252"/>
      <c r="M16" s="253"/>
      <c r="N16" s="121" t="e">
        <f>INDEX('iKM Quality APM'!B3:B28, MATCH(L16, 'iKM Quality APM'!A3:A28, 0))</f>
        <v>#N/A</v>
      </c>
      <c r="O16" s="277" t="s">
        <v>76</v>
      </c>
      <c r="P16" s="12"/>
      <c r="Q16" s="12"/>
    </row>
    <row r="17" spans="1:19" ht="52" customHeight="1" thickBot="1" x14ac:dyDescent="0.5">
      <c r="A17" s="272"/>
      <c r="B17" s="275"/>
      <c r="C17" s="264"/>
      <c r="D17" s="25" t="s">
        <v>77</v>
      </c>
      <c r="E17" s="246"/>
      <c r="F17" s="247"/>
      <c r="G17" s="88"/>
      <c r="H17" s="121" t="e">
        <f>INDEX('iKM Quality APM'!C3:C28, MATCH(E17, 'iKM Quality APM'!A3:A28, 0))</f>
        <v>#N/A</v>
      </c>
      <c r="I17" s="121" t="e">
        <f>INDEX('iKM Quality APM'!B3:B28, MATCH(E17, 'iKM Quality APM'!A3:A28, 0))</f>
        <v>#N/A</v>
      </c>
      <c r="J17" s="17"/>
      <c r="K17" s="75" t="s">
        <v>78</v>
      </c>
      <c r="L17" s="248"/>
      <c r="M17" s="249"/>
      <c r="N17" s="121" t="e">
        <f>INDEX('iKM Quality APM'!B3:B29, MATCH(L17, 'iKM Quality APM'!A3:A28, 0))</f>
        <v>#N/A</v>
      </c>
      <c r="O17" s="278"/>
      <c r="P17" s="12"/>
      <c r="Q17" s="12"/>
    </row>
    <row r="18" spans="1:19" ht="45" customHeight="1" thickBot="1" x14ac:dyDescent="0.5">
      <c r="A18" s="272"/>
      <c r="B18" s="275"/>
      <c r="C18" s="264"/>
      <c r="D18" s="26" t="s">
        <v>79</v>
      </c>
      <c r="E18" s="250"/>
      <c r="F18" s="251"/>
      <c r="G18" s="88"/>
      <c r="H18" s="121" t="e">
        <f>INDEX('iKM Quality APM'!C3:C28, MATCH(E18, 'iKM Quality APM'!A3:A28, 0))</f>
        <v>#N/A</v>
      </c>
      <c r="I18" s="121" t="e">
        <f>INDEX('iKM Quality APM'!B3:B28, MATCH(E18, 'iKM Quality APM'!A3:A29, 0))</f>
        <v>#N/A</v>
      </c>
      <c r="J18" s="17"/>
      <c r="K18" s="75" t="s">
        <v>80</v>
      </c>
      <c r="L18" s="252"/>
      <c r="M18" s="253"/>
      <c r="N18" s="121" t="e">
        <f>INDEX('iKM Quality APM'!B3:B28, MATCH(L18, 'iKM Quality APM'!A3:A29, 0))</f>
        <v>#N/A</v>
      </c>
      <c r="O18" s="278"/>
      <c r="P18" s="12"/>
      <c r="Q18" s="12"/>
    </row>
    <row r="19" spans="1:19" ht="46.5" customHeight="1" thickBot="1" x14ac:dyDescent="0.5">
      <c r="A19" s="273"/>
      <c r="B19" s="276"/>
      <c r="C19" s="264"/>
      <c r="D19" s="26" t="s">
        <v>81</v>
      </c>
      <c r="E19" s="250"/>
      <c r="F19" s="251"/>
      <c r="G19" s="88"/>
      <c r="H19" s="121" t="e">
        <f>INDEX('iKM Quality APM'!C3:C28, MATCH(E19, 'iKM Quality APM'!A3:A28, 0))</f>
        <v>#N/A</v>
      </c>
      <c r="I19" s="121" t="e">
        <f>INDEX('iKM Quality APM'!B3:B28, MATCH(E19, 'iKM Quality APM'!A3:A29, 0))</f>
        <v>#N/A</v>
      </c>
      <c r="J19" s="17"/>
      <c r="K19" s="75" t="s">
        <v>82</v>
      </c>
      <c r="L19" s="252"/>
      <c r="M19" s="253"/>
      <c r="N19" s="121" t="e">
        <f>INDEX('iKM Quality APM'!B3:B28, MATCH(L19, 'iKM Quality APM'!A3:A29, 0))</f>
        <v>#N/A</v>
      </c>
      <c r="O19" s="279" t="s">
        <v>83</v>
      </c>
      <c r="P19" s="12"/>
      <c r="Q19" s="12"/>
    </row>
    <row r="20" spans="1:19" ht="41.5" customHeight="1" thickBot="1" x14ac:dyDescent="0.5">
      <c r="A20" s="12"/>
      <c r="B20" s="12"/>
      <c r="C20" s="264"/>
      <c r="D20" s="26" t="s">
        <v>84</v>
      </c>
      <c r="E20" s="246"/>
      <c r="F20" s="247"/>
      <c r="G20" s="88"/>
      <c r="H20" s="121" t="e">
        <f>INDEX('iKM Quality APM'!C3:C28, MATCH(E20, 'iKM Quality APM'!A3:A28, 0))</f>
        <v>#N/A</v>
      </c>
      <c r="I20" s="121" t="e">
        <f>INDEX('iKM Quality APM'!B3:B28, MATCH(E20, 'iKM Quality APM'!A3:A29, 0))</f>
        <v>#N/A</v>
      </c>
      <c r="J20" s="17"/>
      <c r="K20" s="75" t="s">
        <v>85</v>
      </c>
      <c r="L20" s="252"/>
      <c r="M20" s="253"/>
      <c r="N20" s="121" t="e">
        <f>INDEX('iKM Quality APM'!B3:B28, MATCH(L20, 'iKM Quality APM'!A3:A29, 0))</f>
        <v>#N/A</v>
      </c>
      <c r="O20" s="280"/>
      <c r="P20" s="12"/>
      <c r="Q20" s="12"/>
    </row>
    <row r="21" spans="1:19" ht="40.5" customHeight="1" thickBot="1" x14ac:dyDescent="0.5">
      <c r="A21" s="12"/>
      <c r="B21" s="12"/>
      <c r="C21" s="264"/>
      <c r="D21" s="25" t="s">
        <v>86</v>
      </c>
      <c r="E21" s="250"/>
      <c r="F21" s="251"/>
      <c r="G21" s="88"/>
      <c r="H21" s="121" t="e">
        <f>INDEX('iKM Quality APM'!C3:C28, MATCH(E21, 'iKM Quality APM'!A3:A29, 0))</f>
        <v>#N/A</v>
      </c>
      <c r="I21" s="121" t="e">
        <f>INDEX('iKM Quality APM'!B3:B28, MATCH(E21, 'iKM Quality APM'!A3:A29, 0))</f>
        <v>#N/A</v>
      </c>
      <c r="J21" s="17"/>
      <c r="K21" s="76" t="s">
        <v>87</v>
      </c>
      <c r="L21" s="269"/>
      <c r="M21" s="270"/>
      <c r="N21" s="121" t="e">
        <f>INDEX('iKM Quality APM'!B3:B28, MATCH(L21, 'iKM Quality APM'!A3:A29, 0))</f>
        <v>#N/A</v>
      </c>
      <c r="O21" s="281"/>
      <c r="P21" s="12"/>
      <c r="Q21" s="12"/>
    </row>
    <row r="22" spans="1:19" ht="22.5" customHeight="1" thickBot="1" x14ac:dyDescent="0.5">
      <c r="A22" s="12"/>
      <c r="B22" s="12"/>
      <c r="C22" s="12"/>
      <c r="D22" s="257" t="s">
        <v>88</v>
      </c>
      <c r="E22" s="258"/>
      <c r="F22" s="259"/>
      <c r="G22" s="121">
        <f>Calc_Validation_DropDown!A57</f>
        <v>0</v>
      </c>
      <c r="H22" s="12"/>
      <c r="I22" s="12"/>
      <c r="J22" s="12"/>
      <c r="K22" s="12"/>
      <c r="L22" s="12"/>
      <c r="M22" s="12"/>
      <c r="N22" s="12"/>
      <c r="O22" s="12"/>
      <c r="P22" s="12"/>
      <c r="Q22" s="12"/>
    </row>
    <row r="23" spans="1:19" ht="21.65" customHeight="1" thickBot="1" x14ac:dyDescent="0.5">
      <c r="A23" s="12"/>
      <c r="B23" s="12"/>
      <c r="C23" s="12"/>
      <c r="D23" s="254" t="s">
        <v>89</v>
      </c>
      <c r="E23" s="255"/>
      <c r="F23" s="256"/>
      <c r="G23" s="78">
        <f>SUM(G16:G22)</f>
        <v>0</v>
      </c>
      <c r="H23" s="12"/>
      <c r="I23" s="57" t="s">
        <v>90</v>
      </c>
      <c r="J23" s="57"/>
      <c r="K23" s="57"/>
      <c r="L23" s="57" t="s">
        <v>91</v>
      </c>
      <c r="M23" s="57"/>
      <c r="N23" s="58"/>
      <c r="O23" s="39"/>
      <c r="P23" s="12"/>
      <c r="Q23" s="12"/>
    </row>
    <row r="24" spans="1:19" ht="21.65" customHeight="1" thickBot="1" x14ac:dyDescent="0.5">
      <c r="A24" s="12"/>
      <c r="B24" s="12"/>
      <c r="C24" s="12"/>
      <c r="D24" s="257" t="s">
        <v>92</v>
      </c>
      <c r="E24" s="258"/>
      <c r="F24" s="259"/>
      <c r="G24" s="78">
        <f>MIN(100,G23/0.6)</f>
        <v>0</v>
      </c>
      <c r="H24" s="12"/>
      <c r="I24" s="210" t="s">
        <v>93</v>
      </c>
      <c r="J24" s="210"/>
      <c r="K24" s="210"/>
      <c r="L24" s="210"/>
      <c r="M24" s="210"/>
      <c r="N24" s="211"/>
      <c r="O24" s="39"/>
      <c r="P24" s="39"/>
      <c r="Q24" s="39"/>
      <c r="R24" s="11"/>
      <c r="S24" s="11"/>
    </row>
    <row r="25" spans="1:19" ht="21.5" thickBot="1" x14ac:dyDescent="0.5">
      <c r="A25" s="12"/>
      <c r="B25" s="12"/>
      <c r="C25" s="12"/>
      <c r="D25" s="260" t="s">
        <v>94</v>
      </c>
      <c r="E25" s="261"/>
      <c r="F25" s="262"/>
      <c r="G25" s="79">
        <f>(G24*50%)</f>
        <v>0</v>
      </c>
      <c r="H25" s="12"/>
      <c r="I25" s="210" t="s">
        <v>95</v>
      </c>
      <c r="J25" s="210"/>
      <c r="K25" s="210"/>
      <c r="L25" s="210"/>
      <c r="M25" s="210"/>
      <c r="N25" s="211"/>
      <c r="O25" s="39"/>
      <c r="P25" s="12"/>
      <c r="Q25" s="12"/>
    </row>
    <row r="26" spans="1:19" ht="21.5" thickTop="1" x14ac:dyDescent="0.35">
      <c r="A26" s="12"/>
      <c r="B26" s="12"/>
      <c r="C26" s="12"/>
      <c r="D26" s="12"/>
      <c r="E26" s="12"/>
      <c r="F26" s="12"/>
      <c r="G26" s="12"/>
      <c r="H26" s="12"/>
      <c r="I26" s="210" t="s">
        <v>96</v>
      </c>
      <c r="J26" s="210"/>
      <c r="K26" s="210"/>
      <c r="L26" s="210"/>
      <c r="M26" s="210"/>
      <c r="N26" s="211"/>
      <c r="O26" s="39"/>
      <c r="P26" s="12"/>
      <c r="Q26" s="12"/>
    </row>
    <row r="27" spans="1:19" ht="21" x14ac:dyDescent="0.35">
      <c r="A27" s="12"/>
      <c r="B27" s="12"/>
      <c r="C27" s="12"/>
      <c r="D27" s="12"/>
      <c r="E27" s="12"/>
      <c r="F27" s="12"/>
      <c r="G27" s="12"/>
      <c r="H27" s="12"/>
      <c r="I27" s="210" t="s">
        <v>97</v>
      </c>
      <c r="J27" s="210"/>
      <c r="K27" s="210"/>
      <c r="L27" s="210"/>
      <c r="M27" s="210"/>
      <c r="N27" s="211"/>
      <c r="O27" s="39"/>
      <c r="P27" s="12"/>
      <c r="Q27" s="12"/>
    </row>
    <row r="28" spans="1:19" ht="21.5" thickBot="1" x14ac:dyDescent="0.4">
      <c r="A28" s="12"/>
      <c r="B28" s="12"/>
      <c r="C28" s="12"/>
      <c r="D28" s="12"/>
      <c r="E28" s="12"/>
      <c r="F28" s="12"/>
      <c r="G28" s="12"/>
      <c r="H28" s="12"/>
      <c r="I28" s="12"/>
      <c r="J28" s="12"/>
      <c r="K28" s="12"/>
      <c r="L28" s="12"/>
      <c r="M28" s="12"/>
      <c r="N28" s="12"/>
      <c r="O28" s="12"/>
      <c r="P28" s="12"/>
      <c r="Q28" s="12"/>
    </row>
    <row r="29" spans="1:19" ht="21.5" thickBot="1" x14ac:dyDescent="0.55000000000000004">
      <c r="A29" s="212"/>
      <c r="B29" s="213"/>
      <c r="C29" s="213"/>
      <c r="D29" s="213"/>
      <c r="E29" s="213"/>
      <c r="F29" s="213"/>
      <c r="G29" s="213"/>
      <c r="H29" s="213"/>
      <c r="I29" s="213"/>
      <c r="J29" s="213"/>
      <c r="K29" s="213"/>
      <c r="L29" s="213"/>
      <c r="M29" s="213"/>
      <c r="N29" s="213"/>
      <c r="O29" s="213"/>
      <c r="P29" s="213"/>
      <c r="Q29" s="155"/>
    </row>
    <row r="30" spans="1:19" ht="37.5" customHeight="1" x14ac:dyDescent="0.8">
      <c r="A30" s="214" t="s">
        <v>98</v>
      </c>
      <c r="B30" s="214"/>
      <c r="C30" s="214"/>
      <c r="D30" s="214"/>
      <c r="E30" s="214"/>
      <c r="F30" s="214"/>
      <c r="G30" s="214"/>
      <c r="H30" s="214"/>
      <c r="I30" s="214"/>
      <c r="J30" s="214"/>
      <c r="K30" s="214"/>
      <c r="L30" s="214"/>
      <c r="M30" s="214"/>
      <c r="N30" s="214"/>
      <c r="O30" s="214"/>
      <c r="P30" s="214"/>
      <c r="Q30" s="12"/>
    </row>
    <row r="31" spans="1:19" ht="16.5" customHeight="1" thickBot="1" x14ac:dyDescent="0.4">
      <c r="A31" s="12"/>
      <c r="B31" s="12"/>
      <c r="C31" s="12"/>
      <c r="D31" s="12"/>
      <c r="E31" s="12"/>
      <c r="F31" s="12"/>
      <c r="G31" s="12"/>
      <c r="H31" s="12"/>
      <c r="I31" s="12"/>
      <c r="J31" s="12"/>
      <c r="K31" s="12"/>
      <c r="L31" s="12"/>
      <c r="M31" s="12"/>
      <c r="N31" s="12"/>
      <c r="O31" s="12"/>
      <c r="P31" s="12"/>
      <c r="Q31" s="12"/>
    </row>
    <row r="32" spans="1:19" ht="21.75" customHeight="1" thickTop="1" thickBot="1" x14ac:dyDescent="0.55000000000000004">
      <c r="A32" s="215" t="s">
        <v>99</v>
      </c>
      <c r="B32" s="216"/>
      <c r="C32" s="12"/>
      <c r="D32" s="218" t="s">
        <v>100</v>
      </c>
      <c r="E32" s="219"/>
      <c r="F32" s="220"/>
      <c r="G32" s="220"/>
      <c r="H32" s="221"/>
      <c r="I32" s="68" t="s">
        <v>101</v>
      </c>
      <c r="J32" s="12"/>
      <c r="K32" s="222" t="s">
        <v>102</v>
      </c>
      <c r="L32" s="223"/>
      <c r="M32" s="12"/>
      <c r="N32" s="12"/>
      <c r="O32" s="12"/>
      <c r="P32" s="12"/>
      <c r="Q32" s="12"/>
    </row>
    <row r="33" spans="1:17" ht="30.75" customHeight="1" thickBot="1" x14ac:dyDescent="0.4">
      <c r="A33" s="217"/>
      <c r="B33" s="216"/>
      <c r="C33" s="12"/>
      <c r="D33" s="224" t="s">
        <v>103</v>
      </c>
      <c r="E33" s="225"/>
      <c r="F33" s="226"/>
      <c r="G33" s="226"/>
      <c r="H33" s="227"/>
      <c r="I33" s="121">
        <v>20</v>
      </c>
      <c r="J33" s="12"/>
      <c r="K33" s="228" t="s">
        <v>104</v>
      </c>
      <c r="L33" s="228"/>
      <c r="M33" s="12"/>
      <c r="N33" s="12"/>
      <c r="O33" s="12"/>
      <c r="P33" s="12"/>
      <c r="Q33" s="12"/>
    </row>
    <row r="34" spans="1:17" ht="33" customHeight="1" thickBot="1" x14ac:dyDescent="0.4">
      <c r="A34" s="217"/>
      <c r="B34" s="216"/>
      <c r="C34" s="12"/>
      <c r="D34" s="230"/>
      <c r="E34" s="231"/>
      <c r="F34" s="232"/>
      <c r="G34" s="232"/>
      <c r="H34" s="233"/>
      <c r="I34" s="77">
        <v>0</v>
      </c>
      <c r="J34" s="12"/>
      <c r="K34" s="229"/>
      <c r="L34" s="229"/>
      <c r="M34" s="12"/>
      <c r="N34" s="12"/>
      <c r="O34" s="12"/>
      <c r="P34" s="12"/>
      <c r="Q34" s="12"/>
    </row>
    <row r="35" spans="1:17" ht="36" customHeight="1" thickBot="1" x14ac:dyDescent="0.4">
      <c r="A35" s="217"/>
      <c r="B35" s="216"/>
      <c r="C35" s="12"/>
      <c r="D35" s="230"/>
      <c r="E35" s="231"/>
      <c r="F35" s="232"/>
      <c r="G35" s="232"/>
      <c r="H35" s="233"/>
      <c r="I35" s="77">
        <v>0</v>
      </c>
      <c r="J35" s="12"/>
      <c r="K35" s="229"/>
      <c r="L35" s="229"/>
      <c r="M35" s="12"/>
      <c r="N35" s="12"/>
      <c r="O35" s="12"/>
      <c r="P35" s="12"/>
      <c r="Q35" s="12"/>
    </row>
    <row r="36" spans="1:17" ht="36" customHeight="1" thickBot="1" x14ac:dyDescent="0.4">
      <c r="A36" s="217"/>
      <c r="B36" s="216"/>
      <c r="C36" s="12"/>
      <c r="D36" s="230"/>
      <c r="E36" s="231"/>
      <c r="F36" s="232"/>
      <c r="G36" s="232"/>
      <c r="H36" s="233"/>
      <c r="I36" s="77">
        <v>0</v>
      </c>
      <c r="J36" s="12"/>
      <c r="K36" s="229"/>
      <c r="L36" s="229"/>
      <c r="M36" s="12"/>
      <c r="N36" s="12"/>
      <c r="O36" s="12"/>
      <c r="P36" s="12"/>
      <c r="Q36" s="12"/>
    </row>
    <row r="37" spans="1:17" ht="19.5" customHeight="1" thickBot="1" x14ac:dyDescent="0.5">
      <c r="A37" s="12"/>
      <c r="B37" s="12"/>
      <c r="C37" s="12"/>
      <c r="D37" s="12"/>
      <c r="E37" s="12"/>
      <c r="F37" s="12"/>
      <c r="G37" s="234" t="s">
        <v>105</v>
      </c>
      <c r="H37" s="235"/>
      <c r="I37" s="185">
        <f>MIN(40,I33+I34+I35+I36)</f>
        <v>20</v>
      </c>
      <c r="J37" s="12"/>
      <c r="K37" s="229"/>
      <c r="L37" s="229"/>
      <c r="M37" s="12"/>
      <c r="N37" s="12"/>
      <c r="O37" s="12"/>
      <c r="P37" s="12"/>
      <c r="Q37" s="12"/>
    </row>
    <row r="38" spans="1:17" ht="40.5" customHeight="1" thickBot="1" x14ac:dyDescent="0.5">
      <c r="A38" s="12"/>
      <c r="B38" s="12"/>
      <c r="C38" s="12"/>
      <c r="D38" s="12"/>
      <c r="E38" s="12"/>
      <c r="F38" s="12"/>
      <c r="G38" s="236" t="s">
        <v>94</v>
      </c>
      <c r="H38" s="237"/>
      <c r="I38" s="33">
        <f>SUM(I37/40*20)</f>
        <v>10</v>
      </c>
      <c r="J38" s="12"/>
      <c r="K38" s="229"/>
      <c r="L38" s="229"/>
      <c r="M38" s="12"/>
      <c r="N38" s="12"/>
      <c r="O38" s="12"/>
      <c r="P38" s="12"/>
      <c r="Q38" s="12"/>
    </row>
    <row r="39" spans="1:17" ht="21.5" thickBot="1" x14ac:dyDescent="0.4">
      <c r="A39" s="12"/>
      <c r="B39" s="12"/>
      <c r="C39" s="12"/>
      <c r="D39" s="12"/>
      <c r="E39" s="12"/>
      <c r="F39" s="12"/>
      <c r="G39" s="12"/>
      <c r="H39" s="12"/>
      <c r="I39" s="12"/>
      <c r="J39" s="12"/>
      <c r="K39" s="12"/>
      <c r="L39" s="12"/>
      <c r="M39" s="12"/>
      <c r="N39" s="12"/>
      <c r="O39" s="12"/>
      <c r="P39" s="12"/>
      <c r="Q39" s="12"/>
    </row>
    <row r="40" spans="1:17" ht="21.5" thickBot="1" x14ac:dyDescent="0.55000000000000004">
      <c r="A40" s="212"/>
      <c r="B40" s="213"/>
      <c r="C40" s="213"/>
      <c r="D40" s="213"/>
      <c r="E40" s="213"/>
      <c r="F40" s="213"/>
      <c r="G40" s="213"/>
      <c r="H40" s="213"/>
      <c r="I40" s="213"/>
      <c r="J40" s="213"/>
      <c r="K40" s="213"/>
      <c r="L40" s="213"/>
      <c r="M40" s="213"/>
      <c r="N40" s="213"/>
      <c r="O40" s="213"/>
      <c r="P40" s="213"/>
      <c r="Q40" s="155"/>
    </row>
    <row r="41" spans="1:17" ht="36" x14ac:dyDescent="0.8">
      <c r="A41" s="214" t="s">
        <v>106</v>
      </c>
      <c r="B41" s="214"/>
      <c r="C41" s="214"/>
      <c r="D41" s="214"/>
      <c r="E41" s="214"/>
      <c r="F41" s="214"/>
      <c r="G41" s="214"/>
      <c r="H41" s="214"/>
      <c r="I41" s="214"/>
      <c r="J41" s="214"/>
      <c r="K41" s="214"/>
      <c r="L41" s="214"/>
      <c r="M41" s="214"/>
      <c r="N41" s="214"/>
      <c r="O41" s="214"/>
      <c r="P41" s="214"/>
      <c r="Q41" s="12"/>
    </row>
    <row r="42" spans="1:17" ht="24" customHeight="1" thickBot="1" x14ac:dyDescent="0.4">
      <c r="A42" s="12"/>
      <c r="B42" s="12"/>
      <c r="C42" s="12"/>
      <c r="D42" s="12"/>
      <c r="E42" s="12"/>
      <c r="F42" s="12"/>
      <c r="G42" s="12"/>
      <c r="H42" s="12"/>
      <c r="I42" s="12"/>
      <c r="J42" s="12"/>
      <c r="K42" s="209" t="s">
        <v>107</v>
      </c>
      <c r="L42" s="209"/>
      <c r="M42" s="209"/>
      <c r="N42" s="12"/>
      <c r="O42" s="12"/>
      <c r="P42" s="12"/>
      <c r="Q42" s="12"/>
    </row>
    <row r="43" spans="1:17" ht="22.5" customHeight="1" thickTop="1" thickBot="1" x14ac:dyDescent="0.55000000000000004">
      <c r="A43" s="12"/>
      <c r="B43" s="12"/>
      <c r="C43" s="12"/>
      <c r="D43" s="12"/>
      <c r="E43" s="12"/>
      <c r="F43" s="12"/>
      <c r="G43" s="238" t="s">
        <v>108</v>
      </c>
      <c r="H43" s="239"/>
      <c r="I43" s="63" t="str">
        <f>IFERROR(N6,"0")</f>
        <v>0</v>
      </c>
      <c r="J43" s="12"/>
      <c r="K43" s="240" t="s">
        <v>109</v>
      </c>
      <c r="L43" s="240"/>
      <c r="M43" s="240"/>
      <c r="N43" s="157"/>
      <c r="O43" s="12"/>
      <c r="P43" s="12"/>
      <c r="Q43" s="12"/>
    </row>
    <row r="44" spans="1:17" ht="21.75" customHeight="1" thickBot="1" x14ac:dyDescent="0.55000000000000004">
      <c r="A44" s="12"/>
      <c r="B44" s="12"/>
      <c r="C44" s="12"/>
      <c r="D44" s="12"/>
      <c r="E44" s="12"/>
      <c r="F44" s="12"/>
      <c r="G44" s="241" t="s">
        <v>110</v>
      </c>
      <c r="H44" s="242"/>
      <c r="I44" s="63">
        <f>G25</f>
        <v>0</v>
      </c>
      <c r="J44" s="12"/>
      <c r="K44" s="240"/>
      <c r="L44" s="240"/>
      <c r="M44" s="240"/>
      <c r="N44" s="12"/>
      <c r="O44" s="12"/>
      <c r="P44" s="12"/>
      <c r="Q44" s="12"/>
    </row>
    <row r="45" spans="1:17" ht="21.75" customHeight="1" thickBot="1" x14ac:dyDescent="0.55000000000000004">
      <c r="A45" s="12"/>
      <c r="B45" s="12"/>
      <c r="C45" s="12"/>
      <c r="D45" s="12"/>
      <c r="E45" s="12"/>
      <c r="F45" s="12"/>
      <c r="G45" s="241" t="s">
        <v>111</v>
      </c>
      <c r="H45" s="242"/>
      <c r="I45" s="63">
        <f>I38</f>
        <v>10</v>
      </c>
      <c r="J45" s="12"/>
      <c r="K45" s="240"/>
      <c r="L45" s="240"/>
      <c r="M45" s="240"/>
      <c r="N45" s="12"/>
      <c r="O45" s="12"/>
      <c r="P45" s="12"/>
      <c r="Q45" s="12"/>
    </row>
    <row r="46" spans="1:17" ht="24" customHeight="1" thickBot="1" x14ac:dyDescent="0.6">
      <c r="A46" s="12"/>
      <c r="B46" s="12"/>
      <c r="C46" s="12"/>
      <c r="D46" s="12"/>
      <c r="E46" s="12"/>
      <c r="F46" s="243" t="s">
        <v>112</v>
      </c>
      <c r="G46" s="244"/>
      <c r="H46" s="245"/>
      <c r="I46" s="109">
        <f>SUM(I43:I45)</f>
        <v>10</v>
      </c>
      <c r="J46" s="12"/>
      <c r="K46" s="240"/>
      <c r="L46" s="240"/>
      <c r="M46" s="240"/>
      <c r="N46" s="12"/>
      <c r="O46" s="12"/>
      <c r="P46" s="12"/>
      <c r="Q46" s="12"/>
    </row>
    <row r="47" spans="1:17" ht="40" customHeight="1" x14ac:dyDescent="0.35">
      <c r="A47" s="12"/>
      <c r="B47" s="12"/>
      <c r="C47" s="12"/>
      <c r="D47" s="12"/>
      <c r="E47" s="12"/>
      <c r="F47" s="12"/>
      <c r="G47" s="12"/>
      <c r="H47" s="12"/>
      <c r="I47" s="12"/>
      <c r="J47" s="12"/>
      <c r="K47" s="240"/>
      <c r="L47" s="240"/>
      <c r="M47" s="240"/>
      <c r="N47" s="12"/>
      <c r="O47" s="12"/>
      <c r="P47" s="12"/>
      <c r="Q47" s="12"/>
    </row>
    <row r="48" spans="1:17" ht="21" x14ac:dyDescent="0.35">
      <c r="A48" s="12"/>
      <c r="B48" s="12"/>
      <c r="C48" s="12"/>
      <c r="D48" s="12"/>
      <c r="E48" s="12"/>
      <c r="F48" s="12"/>
      <c r="G48" s="12"/>
      <c r="H48" s="12"/>
      <c r="I48" s="12"/>
      <c r="J48" s="12"/>
      <c r="K48" s="12"/>
      <c r="L48" s="12"/>
      <c r="M48" s="12"/>
      <c r="N48" s="12"/>
      <c r="O48" s="12"/>
      <c r="P48" s="12"/>
      <c r="Q48" s="12"/>
    </row>
    <row r="49" spans="1:17" ht="21" x14ac:dyDescent="0.35">
      <c r="A49" s="12"/>
      <c r="B49" s="12"/>
      <c r="C49" s="12"/>
      <c r="D49" s="12"/>
      <c r="E49" s="12"/>
      <c r="F49" s="12"/>
      <c r="G49" s="12"/>
      <c r="H49" s="12"/>
      <c r="I49" s="12"/>
      <c r="J49" s="12"/>
      <c r="K49" s="12"/>
      <c r="L49" s="12"/>
      <c r="M49" s="12"/>
      <c r="N49" s="12"/>
      <c r="O49" s="12"/>
      <c r="P49" s="12"/>
      <c r="Q49" s="12"/>
    </row>
  </sheetData>
  <sheetProtection algorithmName="SHA-512" hashValue="ef+EqlFtAPbGzFcz1Ijk1XpEi8gJiPiUdhjHNYTFeKILJaGlQfuBF7hZltSqQndl9/5azy5DHQeM0q/K7FvA7A==" saltValue="o+yPHtFxGHqUzecAgY03Gw==" spinCount="100000" sheet="1" objects="1" scenarios="1" selectLockedCells="1"/>
  <mergeCells count="68">
    <mergeCell ref="A6:A10"/>
    <mergeCell ref="M6:M10"/>
    <mergeCell ref="N6:N10"/>
    <mergeCell ref="A12:P12"/>
    <mergeCell ref="A1:P1"/>
    <mergeCell ref="A2:P2"/>
    <mergeCell ref="C4:C5"/>
    <mergeCell ref="D4:D5"/>
    <mergeCell ref="E4:E5"/>
    <mergeCell ref="F4:H4"/>
    <mergeCell ref="I4:I5"/>
    <mergeCell ref="J4:J5"/>
    <mergeCell ref="K4:K5"/>
    <mergeCell ref="L4:L5"/>
    <mergeCell ref="F3:H3"/>
    <mergeCell ref="O6:O10"/>
    <mergeCell ref="D22:F22"/>
    <mergeCell ref="O16:O18"/>
    <mergeCell ref="O19:O21"/>
    <mergeCell ref="D14:H14"/>
    <mergeCell ref="K14:N14"/>
    <mergeCell ref="A13:P13"/>
    <mergeCell ref="A15:B15"/>
    <mergeCell ref="C15:C21"/>
    <mergeCell ref="E15:F15"/>
    <mergeCell ref="L15:M15"/>
    <mergeCell ref="E16:F16"/>
    <mergeCell ref="L16:M16"/>
    <mergeCell ref="L21:M21"/>
    <mergeCell ref="A16:A19"/>
    <mergeCell ref="B16:B19"/>
    <mergeCell ref="A41:P41"/>
    <mergeCell ref="I26:N26"/>
    <mergeCell ref="E17:F17"/>
    <mergeCell ref="L17:M17"/>
    <mergeCell ref="E18:F18"/>
    <mergeCell ref="L18:M18"/>
    <mergeCell ref="E19:F19"/>
    <mergeCell ref="L19:M19"/>
    <mergeCell ref="E20:F20"/>
    <mergeCell ref="L20:M20"/>
    <mergeCell ref="E21:F21"/>
    <mergeCell ref="D23:F23"/>
    <mergeCell ref="D24:F24"/>
    <mergeCell ref="I24:N24"/>
    <mergeCell ref="D25:F25"/>
    <mergeCell ref="I25:N25"/>
    <mergeCell ref="G43:H43"/>
    <mergeCell ref="K43:M47"/>
    <mergeCell ref="G44:H44"/>
    <mergeCell ref="G45:H45"/>
    <mergeCell ref="F46:H46"/>
    <mergeCell ref="N3:O3"/>
    <mergeCell ref="K42:M42"/>
    <mergeCell ref="I27:N27"/>
    <mergeCell ref="A29:P29"/>
    <mergeCell ref="A30:P30"/>
    <mergeCell ref="A32:B36"/>
    <mergeCell ref="D32:H32"/>
    <mergeCell ref="K32:L32"/>
    <mergeCell ref="D33:H33"/>
    <mergeCell ref="K33:L38"/>
    <mergeCell ref="D34:H34"/>
    <mergeCell ref="D35:H35"/>
    <mergeCell ref="D36:H36"/>
    <mergeCell ref="G37:H37"/>
    <mergeCell ref="G38:H38"/>
    <mergeCell ref="A40:P40"/>
  </mergeCells>
  <conditionalFormatting sqref="I16:I21">
    <cfRule type="containsText" dxfId="16" priority="2" operator="containsText" text="eCQM">
      <formula>NOT(ISERROR(SEARCH("eCQM",I16)))</formula>
    </cfRule>
  </conditionalFormatting>
  <conditionalFormatting sqref="I10:K10">
    <cfRule type="containsText" dxfId="15" priority="4" operator="containsText" text="STOP">
      <formula>NOT(ISERROR(SEARCH("STOP",I10)))</formula>
    </cfRule>
  </conditionalFormatting>
  <conditionalFormatting sqref="M6:N10">
    <cfRule type="containsText" dxfId="14" priority="3" operator="containsText" text="STOP">
      <formula>NOT(ISERROR(SEARCH("STOP",M6)))</formula>
    </cfRule>
  </conditionalFormatting>
  <conditionalFormatting sqref="N16:N21">
    <cfRule type="containsText" dxfId="13" priority="1" operator="containsText" text="eCQM">
      <formula>NOT(ISERROR(SEARCH("eCQM",N16)))</formula>
    </cfRule>
  </conditionalFormatting>
  <dataValidations count="1">
    <dataValidation type="list" allowBlank="1" showInputMessage="1" showErrorMessage="1" sqref="D8 H8:L8" xr:uid="{0199980D-EAD7-484D-99CA-8D872EA72905}">
      <formula1>"Yes, No"</formula1>
    </dataValidation>
  </dataValidations>
  <hyperlinks>
    <hyperlink ref="K43:M47" location="'Admin Quality Measures'!A1" display="   *Administrative Quality measures score(s) are NOT reflected in this estimate.  " xr:uid="{2FD1BC71-D0E8-4469-9283-3136634195A0}"/>
    <hyperlink ref="N3:O3" r:id="rId1" display="Link to Practice Insights Promoting Interoperability Help Menu" xr:uid="{EFDCDD74-BDEF-4466-B2FF-DF5275A6FCF1}"/>
    <hyperlink ref="C4:C5" r:id="rId2" display="Pt Electronic Access " xr:uid="{4854BEAE-9999-43DA-A0A9-B480D5BDFD3E}"/>
    <hyperlink ref="D4:D5" r:id="rId3" display="2 Public Health Registries, IMMs &amp; eCR " xr:uid="{3BF38962-2440-4DB7-97EE-4B76B96A2033}"/>
    <hyperlink ref="E4:E5" r:id="rId4" display="e-Rx" xr:uid="{7A119F17-4E8B-4A58-94E1-A5BBFB97F6FC}"/>
    <hyperlink ref="F5" r:id="rId5" xr:uid="{2303618F-FE40-4732-B742-2160680C0021}"/>
    <hyperlink ref="G5" r:id="rId6" xr:uid="{786FFD04-F2AF-46CA-9AEF-B12827EC7FED}"/>
    <hyperlink ref="H5" r:id="rId7" xr:uid="{723C5D1A-1DA4-4610-917C-F40DEB665B19}"/>
    <hyperlink ref="I4:I5" r:id="rId8" display="Security Risk Assessment completed" xr:uid="{EF181E79-4F34-4177-ADDD-CE1318FD8B54}"/>
    <hyperlink ref="J4:J5" r:id="rId9" display="High Priority SAFER Guide completed" xr:uid="{1A8E543A-977F-4E1B-A4F3-FA3F64E2530C}"/>
    <hyperlink ref="K4:K5" r:id="rId10" display=" e-rx PDMP  Met OR meet exclusion" xr:uid="{653A5147-FB5C-494B-96D2-7959AD7DA481}"/>
    <hyperlink ref="L4:L5" r:id="rId11" display="Extra Registry BONUS (Data Registry or Syndromic)" xr:uid="{A9E1BAC8-F6C7-4D00-8BAE-821E8C03359B}"/>
    <hyperlink ref="O14" r:id="rId12" xr:uid="{AFCC3B3A-9C31-4227-B1E3-AE7CE00FBE0F}"/>
  </hyperlinks>
  <pageMargins left="0.7" right="0.7" top="0.75" bottom="0.75" header="0.3" footer="0.3"/>
  <pageSetup orientation="portrait" r:id="rId13"/>
  <extLst>
    <ext xmlns:x14="http://schemas.microsoft.com/office/spreadsheetml/2009/9/main" uri="{CCE6A557-97BC-4b89-ADB6-D9C93CAAB3DF}">
      <x14:dataValidations xmlns:xm="http://schemas.microsoft.com/office/excel/2006/main" count="2">
        <x14:dataValidation type="list" allowBlank="1" showInputMessage="1" showErrorMessage="1" xr:uid="{1AA3E46A-DA5C-4068-A7B3-092E41F2F3B3}">
          <x14:formula1>
            <xm:f>'iKM-PI Quality Measures'!$A$2:$A$27</xm:f>
          </x14:formula1>
          <xm:sqref>L16:M21 E16:F21</xm:sqref>
        </x14:dataValidation>
        <x14:dataValidation type="list" allowBlank="1" showInputMessage="1" showErrorMessage="1" xr:uid="{E1804A3F-DD02-4750-89C3-0720D84BCF13}">
          <x14:formula1>
            <xm:f>IA!$C$2:$C$97</xm:f>
          </x14:formula1>
          <xm:sqref>D34:H36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34018-FEA1-41FB-9EF4-C9CB17E2C1A3}">
  <sheetPr>
    <tabColor theme="7"/>
  </sheetPr>
  <dimension ref="A1:S74"/>
  <sheetViews>
    <sheetView topLeftCell="A3" zoomScale="70" zoomScaleNormal="70" workbookViewId="0">
      <selection activeCell="D8" sqref="D8"/>
    </sheetView>
  </sheetViews>
  <sheetFormatPr defaultRowHeight="14.5" x14ac:dyDescent="0.35"/>
  <cols>
    <col min="1" max="1" width="29.81640625" customWidth="1"/>
    <col min="2" max="2" width="24.54296875" customWidth="1"/>
    <col min="3" max="3" width="13.81640625" customWidth="1"/>
    <col min="4" max="4" width="17.453125" customWidth="1"/>
    <col min="5" max="5" width="13.81640625" customWidth="1"/>
    <col min="6" max="6" width="21" customWidth="1"/>
    <col min="7" max="7" width="19.453125" customWidth="1"/>
    <col min="8" max="8" width="18.1796875" customWidth="1"/>
    <col min="9" max="9" width="20.1796875" customWidth="1"/>
    <col min="10" max="10" width="18.81640625" customWidth="1"/>
    <col min="11" max="11" width="19" customWidth="1"/>
    <col min="12" max="12" width="21.81640625" customWidth="1"/>
    <col min="13" max="13" width="24.54296875" customWidth="1"/>
    <col min="14" max="14" width="29.81640625" customWidth="1"/>
    <col min="15" max="15" width="37.453125" customWidth="1"/>
    <col min="16" max="16" width="8.7265625" customWidth="1"/>
  </cols>
  <sheetData>
    <row r="1" spans="1:16" ht="41.5" thickBot="1" x14ac:dyDescent="0.95">
      <c r="A1" s="290" t="s">
        <v>113</v>
      </c>
      <c r="B1" s="290"/>
      <c r="C1" s="290"/>
      <c r="D1" s="290"/>
      <c r="E1" s="290"/>
      <c r="F1" s="290"/>
      <c r="G1" s="290"/>
      <c r="H1" s="290"/>
      <c r="I1" s="290"/>
      <c r="J1" s="290"/>
      <c r="K1" s="290"/>
      <c r="L1" s="290"/>
      <c r="M1" s="290"/>
      <c r="N1" s="290"/>
      <c r="O1" s="290"/>
      <c r="P1" s="154"/>
    </row>
    <row r="2" spans="1:16" ht="36.5" thickBot="1" x14ac:dyDescent="0.85">
      <c r="A2" s="291" t="s">
        <v>114</v>
      </c>
      <c r="B2" s="292"/>
      <c r="C2" s="292"/>
      <c r="D2" s="292"/>
      <c r="E2" s="292"/>
      <c r="F2" s="292"/>
      <c r="G2" s="292"/>
      <c r="H2" s="292"/>
      <c r="I2" s="292"/>
      <c r="J2" s="292"/>
      <c r="K2" s="292"/>
      <c r="L2" s="292"/>
      <c r="M2" s="292"/>
      <c r="N2" s="292"/>
      <c r="O2" s="292"/>
      <c r="P2" s="138"/>
    </row>
    <row r="3" spans="1:16" ht="52.5" customHeight="1" thickBot="1" x14ac:dyDescent="0.85">
      <c r="A3" s="150"/>
      <c r="B3" s="111"/>
      <c r="C3" s="149" t="s">
        <v>36</v>
      </c>
      <c r="D3" s="149" t="s">
        <v>36</v>
      </c>
      <c r="E3" s="149" t="s">
        <v>36</v>
      </c>
      <c r="F3" s="300" t="s">
        <v>36</v>
      </c>
      <c r="G3" s="301"/>
      <c r="H3" s="301"/>
      <c r="I3" s="149" t="s">
        <v>36</v>
      </c>
      <c r="J3" s="149" t="s">
        <v>36</v>
      </c>
      <c r="K3" s="149" t="s">
        <v>36</v>
      </c>
      <c r="L3" s="148" t="s">
        <v>37</v>
      </c>
      <c r="M3" s="111"/>
      <c r="N3" s="208" t="s">
        <v>38</v>
      </c>
      <c r="O3" s="208"/>
      <c r="P3" s="111"/>
    </row>
    <row r="4" spans="1:16" ht="18" customHeight="1" thickBot="1" x14ac:dyDescent="0.75">
      <c r="A4" s="45"/>
      <c r="B4" s="1"/>
      <c r="C4" s="293" t="s">
        <v>39</v>
      </c>
      <c r="D4" s="293" t="s">
        <v>40</v>
      </c>
      <c r="E4" s="295" t="s">
        <v>41</v>
      </c>
      <c r="F4" s="297" t="s">
        <v>42</v>
      </c>
      <c r="G4" s="298"/>
      <c r="H4" s="299"/>
      <c r="I4" s="293" t="s">
        <v>43</v>
      </c>
      <c r="J4" s="293" t="s">
        <v>44</v>
      </c>
      <c r="K4" s="293" t="s">
        <v>45</v>
      </c>
      <c r="L4" s="293" t="s">
        <v>46</v>
      </c>
      <c r="M4" s="1"/>
      <c r="N4" s="1"/>
      <c r="O4" s="1"/>
      <c r="P4" s="1"/>
    </row>
    <row r="5" spans="1:16" ht="87" customHeight="1" thickTop="1" thickBot="1" x14ac:dyDescent="0.65">
      <c r="A5" s="14"/>
      <c r="B5" s="12"/>
      <c r="C5" s="294"/>
      <c r="D5" s="294"/>
      <c r="E5" s="296"/>
      <c r="F5" s="189" t="s">
        <v>47</v>
      </c>
      <c r="G5" s="190" t="s">
        <v>48</v>
      </c>
      <c r="H5" s="191" t="s">
        <v>49</v>
      </c>
      <c r="I5" s="294"/>
      <c r="J5" s="294"/>
      <c r="K5" s="294"/>
      <c r="L5" s="294"/>
      <c r="M5" s="30" t="s">
        <v>50</v>
      </c>
      <c r="N5" s="31" t="s">
        <v>51</v>
      </c>
      <c r="O5" s="306" t="s">
        <v>115</v>
      </c>
      <c r="P5" s="8"/>
    </row>
    <row r="6" spans="1:16" ht="35.25" customHeight="1" thickBot="1" x14ac:dyDescent="0.65">
      <c r="A6" s="217" t="s">
        <v>116</v>
      </c>
      <c r="B6" s="38" t="s">
        <v>53</v>
      </c>
      <c r="C6" s="46">
        <v>0</v>
      </c>
      <c r="D6" s="59"/>
      <c r="E6" s="52">
        <v>0</v>
      </c>
      <c r="F6" s="53">
        <v>0</v>
      </c>
      <c r="G6" s="53">
        <v>0</v>
      </c>
      <c r="H6" s="47"/>
      <c r="I6" s="34"/>
      <c r="J6" s="34"/>
      <c r="K6" s="34"/>
      <c r="L6" s="35"/>
      <c r="M6" s="284" t="str">
        <f>IFERROR( C10+D10+E10+F10+G10+H10+L10+K10+I10+J10, "STOP")</f>
        <v>STOP</v>
      </c>
      <c r="N6" s="287" t="e">
        <f>IF((M6*25%)&gt;=25,25,M6*25%)</f>
        <v>#VALUE!</v>
      </c>
      <c r="O6" s="306"/>
      <c r="P6" s="8"/>
    </row>
    <row r="7" spans="1:16" ht="34.5" customHeight="1" thickBot="1" x14ac:dyDescent="0.65">
      <c r="A7" s="217"/>
      <c r="B7" s="38" t="s">
        <v>55</v>
      </c>
      <c r="C7" s="19">
        <v>1</v>
      </c>
      <c r="D7" s="60"/>
      <c r="E7" s="52">
        <v>1</v>
      </c>
      <c r="F7" s="52">
        <v>1</v>
      </c>
      <c r="G7" s="52">
        <v>1</v>
      </c>
      <c r="H7" s="34"/>
      <c r="I7" s="36"/>
      <c r="J7" s="36"/>
      <c r="K7" s="36"/>
      <c r="L7" s="37"/>
      <c r="M7" s="285"/>
      <c r="N7" s="288"/>
      <c r="O7" s="306"/>
      <c r="P7" s="8"/>
    </row>
    <row r="8" spans="1:16" ht="42.5" thickBot="1" x14ac:dyDescent="0.65">
      <c r="A8" s="217"/>
      <c r="B8" s="38" t="s">
        <v>56</v>
      </c>
      <c r="C8" s="4">
        <f>(C6/C7)*100</f>
        <v>0</v>
      </c>
      <c r="D8" s="20" t="s">
        <v>57</v>
      </c>
      <c r="E8" s="54">
        <f>(E6/E7)*100</f>
        <v>0</v>
      </c>
      <c r="F8" s="55">
        <f t="shared" ref="F8:G8" si="0">(F6/F7)*100</f>
        <v>0</v>
      </c>
      <c r="G8" s="55">
        <f t="shared" si="0"/>
        <v>0</v>
      </c>
      <c r="H8" s="20" t="s">
        <v>58</v>
      </c>
      <c r="I8" s="20" t="s">
        <v>58</v>
      </c>
      <c r="J8" s="20" t="s">
        <v>58</v>
      </c>
      <c r="K8" s="20" t="s">
        <v>58</v>
      </c>
      <c r="L8" s="20" t="s">
        <v>58</v>
      </c>
      <c r="M8" s="285"/>
      <c r="N8" s="288"/>
      <c r="O8" s="306"/>
      <c r="P8" s="8"/>
    </row>
    <row r="9" spans="1:16" ht="26" x14ac:dyDescent="0.6">
      <c r="A9" s="217"/>
      <c r="B9" s="38" t="s">
        <v>59</v>
      </c>
      <c r="C9" s="5">
        <v>0.25</v>
      </c>
      <c r="D9" s="16">
        <v>0.25</v>
      </c>
      <c r="E9" s="5">
        <v>0.1</v>
      </c>
      <c r="F9" s="5">
        <v>0.15</v>
      </c>
      <c r="G9" s="6">
        <v>0.15</v>
      </c>
      <c r="H9" s="44">
        <v>0.3</v>
      </c>
      <c r="I9" s="7">
        <v>0</v>
      </c>
      <c r="J9" s="7">
        <v>0</v>
      </c>
      <c r="K9" s="7">
        <v>0.1</v>
      </c>
      <c r="L9" s="10" t="s">
        <v>60</v>
      </c>
      <c r="M9" s="285"/>
      <c r="N9" s="288"/>
      <c r="O9" s="306"/>
      <c r="P9" s="8"/>
    </row>
    <row r="10" spans="1:16" ht="26.5" thickBot="1" x14ac:dyDescent="0.65">
      <c r="A10" s="217"/>
      <c r="B10" s="38" t="s">
        <v>61</v>
      </c>
      <c r="C10" s="51">
        <f>C8*C9</f>
        <v>0</v>
      </c>
      <c r="D10" s="56">
        <f>IF(D8="Yes", 25) + IF(D8="No", 0)</f>
        <v>25</v>
      </c>
      <c r="E10" s="51">
        <f t="shared" ref="E10:G10" si="1">E8*E9</f>
        <v>0</v>
      </c>
      <c r="F10" s="51">
        <f t="shared" si="1"/>
        <v>0</v>
      </c>
      <c r="G10" s="51">
        <f t="shared" si="1"/>
        <v>0</v>
      </c>
      <c r="H10" s="29">
        <f>IF(H8="Yes", 30) + IF(H8="No", 0)</f>
        <v>0</v>
      </c>
      <c r="I10" s="28" t="str">
        <f>IF(I8="Yes",Calc_Validation_DropDown!A2,Calc_Validation_DropDown!A3)</f>
        <v>STOP</v>
      </c>
      <c r="J10" s="28" t="str">
        <f>IF(J8="Yes",Calc_Validation_DropDown!A2,Calc_Validation_DropDown!A3)</f>
        <v>STOP</v>
      </c>
      <c r="K10" s="28" t="str">
        <f>IF(K8="Yes",10,Calc_Validation_DropDown!A3)</f>
        <v>STOP</v>
      </c>
      <c r="L10" s="29">
        <f>IF(L8="Yes", 5) + IF(L8="No", 0)</f>
        <v>0</v>
      </c>
      <c r="M10" s="286"/>
      <c r="N10" s="289"/>
      <c r="O10" s="306"/>
      <c r="P10" s="8"/>
    </row>
    <row r="11" spans="1:16" ht="22" thickTop="1" thickBot="1" x14ac:dyDescent="0.55000000000000004">
      <c r="A11" s="14"/>
      <c r="B11" s="2"/>
      <c r="C11" s="2"/>
      <c r="D11" s="2"/>
      <c r="E11" s="2"/>
      <c r="F11" s="2"/>
      <c r="G11" s="2"/>
      <c r="H11" s="2"/>
      <c r="I11" s="2"/>
      <c r="J11" s="2"/>
      <c r="K11" s="2"/>
      <c r="L11" s="2"/>
      <c r="M11" s="2"/>
      <c r="N11" s="2"/>
      <c r="O11" s="12"/>
      <c r="P11" s="12"/>
    </row>
    <row r="12" spans="1:16" ht="21.5" thickBot="1" x14ac:dyDescent="0.55000000000000004">
      <c r="A12" s="212"/>
      <c r="B12" s="213"/>
      <c r="C12" s="213"/>
      <c r="D12" s="213"/>
      <c r="E12" s="213"/>
      <c r="F12" s="213"/>
      <c r="G12" s="213"/>
      <c r="H12" s="213"/>
      <c r="I12" s="213"/>
      <c r="J12" s="213"/>
      <c r="K12" s="213"/>
      <c r="L12" s="213"/>
      <c r="M12" s="213"/>
      <c r="N12" s="213"/>
      <c r="O12" s="213"/>
      <c r="P12" s="156"/>
    </row>
    <row r="13" spans="1:16" ht="37.5" customHeight="1" x14ac:dyDescent="0.8">
      <c r="A13" s="214" t="s">
        <v>117</v>
      </c>
      <c r="B13" s="214"/>
      <c r="C13" s="214"/>
      <c r="D13" s="214"/>
      <c r="E13" s="214"/>
      <c r="F13" s="214"/>
      <c r="G13" s="214"/>
      <c r="H13" s="214"/>
      <c r="I13" s="214"/>
      <c r="J13" s="214"/>
      <c r="K13" s="214"/>
      <c r="L13" s="214"/>
      <c r="M13" s="214"/>
      <c r="N13" s="214"/>
      <c r="O13" s="214"/>
      <c r="P13" s="111"/>
    </row>
    <row r="14" spans="1:16" ht="52.5" customHeight="1" thickBot="1" x14ac:dyDescent="0.65">
      <c r="A14" s="2"/>
      <c r="B14" s="9"/>
      <c r="C14" s="9"/>
      <c r="D14" s="282" t="s">
        <v>63</v>
      </c>
      <c r="E14" s="282"/>
      <c r="F14" s="282"/>
      <c r="G14" s="282"/>
      <c r="H14" s="282"/>
      <c r="I14" s="9"/>
      <c r="J14" s="306" t="s">
        <v>64</v>
      </c>
      <c r="K14" s="306"/>
      <c r="L14" s="306"/>
      <c r="M14" s="306"/>
      <c r="N14" s="8"/>
      <c r="O14" s="192" t="s">
        <v>65</v>
      </c>
      <c r="P14" s="12"/>
    </row>
    <row r="15" spans="1:16" ht="26.5" thickBot="1" x14ac:dyDescent="0.55000000000000004">
      <c r="A15" s="316" t="s">
        <v>66</v>
      </c>
      <c r="B15" s="316"/>
      <c r="C15" s="264"/>
      <c r="D15" s="12"/>
      <c r="E15" s="265" t="s">
        <v>67</v>
      </c>
      <c r="F15" s="266"/>
      <c r="G15" s="22" t="s">
        <v>68</v>
      </c>
      <c r="H15" s="23" t="s">
        <v>69</v>
      </c>
      <c r="I15" s="17"/>
      <c r="J15" s="12"/>
      <c r="K15" s="317" t="s">
        <v>67</v>
      </c>
      <c r="L15" s="318"/>
      <c r="M15" s="80" t="s">
        <v>68</v>
      </c>
      <c r="N15" s="61" t="s">
        <v>102</v>
      </c>
      <c r="O15" s="12"/>
      <c r="P15" s="12"/>
    </row>
    <row r="16" spans="1:16" ht="44.15" customHeight="1" thickTop="1" thickBot="1" x14ac:dyDescent="0.5">
      <c r="A16" s="307" t="s">
        <v>118</v>
      </c>
      <c r="B16" s="310" t="s">
        <v>119</v>
      </c>
      <c r="C16" s="264"/>
      <c r="D16" s="27" t="s">
        <v>74</v>
      </c>
      <c r="E16" s="248" t="s">
        <v>519</v>
      </c>
      <c r="F16" s="249"/>
      <c r="G16" s="88">
        <v>0</v>
      </c>
      <c r="H16" s="121" t="str">
        <f>INDEX('iKM Quality APM'!C3:C28, MATCH(E16, 'iKM Quality APM'!A3:A28, 0))</f>
        <v>High</v>
      </c>
      <c r="I16" s="17"/>
      <c r="J16" s="74" t="s">
        <v>75</v>
      </c>
      <c r="K16" s="304"/>
      <c r="L16" s="305"/>
      <c r="M16" s="106"/>
      <c r="N16" s="313" t="s">
        <v>120</v>
      </c>
      <c r="O16" s="12"/>
      <c r="P16" s="12"/>
    </row>
    <row r="17" spans="1:19" ht="45" customHeight="1" thickBot="1" x14ac:dyDescent="0.5">
      <c r="A17" s="308"/>
      <c r="B17" s="311"/>
      <c r="C17" s="264"/>
      <c r="D17" s="25" t="s">
        <v>77</v>
      </c>
      <c r="E17" s="248"/>
      <c r="F17" s="249"/>
      <c r="G17" s="88">
        <v>0</v>
      </c>
      <c r="H17" s="121" t="e">
        <f>INDEX('iKM Quality APM'!C4:C29, MATCH(E17, 'iKM Quality APM'!A4:A29, 0))</f>
        <v>#N/A</v>
      </c>
      <c r="I17" s="17"/>
      <c r="J17" s="75" t="s">
        <v>78</v>
      </c>
      <c r="K17" s="252"/>
      <c r="L17" s="253"/>
      <c r="M17" s="88"/>
      <c r="N17" s="314"/>
      <c r="O17" s="12"/>
      <c r="P17" s="12"/>
    </row>
    <row r="18" spans="1:19" ht="43.5" customHeight="1" thickBot="1" x14ac:dyDescent="0.5">
      <c r="A18" s="308"/>
      <c r="B18" s="311"/>
      <c r="C18" s="264"/>
      <c r="D18" s="26" t="s">
        <v>79</v>
      </c>
      <c r="E18" s="248"/>
      <c r="F18" s="249"/>
      <c r="G18" s="88">
        <v>0</v>
      </c>
      <c r="H18" s="121" t="e">
        <f>INDEX('iKM Quality APM'!C5:C30, MATCH(E18, 'iKM Quality APM'!A5:A30, 0))</f>
        <v>#N/A</v>
      </c>
      <c r="I18" s="17"/>
      <c r="J18" s="75" t="s">
        <v>80</v>
      </c>
      <c r="K18" s="252"/>
      <c r="L18" s="253"/>
      <c r="M18" s="88"/>
      <c r="N18" s="314"/>
      <c r="O18" s="12"/>
      <c r="P18" s="12"/>
    </row>
    <row r="19" spans="1:19" ht="46.5" customHeight="1" thickBot="1" x14ac:dyDescent="0.5">
      <c r="A19" s="308"/>
      <c r="B19" s="311"/>
      <c r="C19" s="264"/>
      <c r="D19" s="26" t="s">
        <v>81</v>
      </c>
      <c r="E19" s="248"/>
      <c r="F19" s="249"/>
      <c r="G19" s="88">
        <v>0</v>
      </c>
      <c r="H19" s="121" t="e">
        <f>INDEX('iKM Quality APM'!C6:C31, MATCH(E19, 'iKM Quality APM'!A6:A31, 0))</f>
        <v>#N/A</v>
      </c>
      <c r="I19" s="17"/>
      <c r="J19" s="75" t="s">
        <v>82</v>
      </c>
      <c r="K19" s="252"/>
      <c r="L19" s="253"/>
      <c r="M19" s="88"/>
      <c r="N19" s="314"/>
      <c r="O19" s="12"/>
      <c r="P19" s="12"/>
    </row>
    <row r="20" spans="1:19" ht="48" customHeight="1" thickBot="1" x14ac:dyDescent="0.5">
      <c r="A20" s="308"/>
      <c r="B20" s="311"/>
      <c r="C20" s="264"/>
      <c r="D20" s="26" t="s">
        <v>84</v>
      </c>
      <c r="E20" s="248"/>
      <c r="F20" s="249"/>
      <c r="G20" s="88">
        <v>0</v>
      </c>
      <c r="H20" s="121" t="e">
        <f>INDEX('iKM Quality APM'!C7:C32, MATCH(E20, 'iKM Quality APM'!A7:A32, 0))</f>
        <v>#N/A</v>
      </c>
      <c r="I20" s="17"/>
      <c r="J20" s="75" t="s">
        <v>85</v>
      </c>
      <c r="K20" s="252"/>
      <c r="L20" s="253"/>
      <c r="M20" s="88"/>
      <c r="N20" s="314"/>
      <c r="O20" s="12"/>
      <c r="P20" s="12"/>
    </row>
    <row r="21" spans="1:19" ht="47.15" customHeight="1" thickBot="1" x14ac:dyDescent="0.5">
      <c r="A21" s="308"/>
      <c r="B21" s="311"/>
      <c r="C21" s="264"/>
      <c r="D21" s="25" t="s">
        <v>86</v>
      </c>
      <c r="E21" s="248"/>
      <c r="F21" s="249"/>
      <c r="G21" s="88">
        <v>0</v>
      </c>
      <c r="H21" s="121" t="e">
        <f>INDEX('iKM Quality APM'!C8:C33, MATCH(E21, 'iKM Quality APM'!A8:A33, 0))</f>
        <v>#N/A</v>
      </c>
      <c r="I21" s="17"/>
      <c r="J21" s="76" t="s">
        <v>87</v>
      </c>
      <c r="K21" s="269"/>
      <c r="L21" s="270"/>
      <c r="M21" s="107"/>
      <c r="N21" s="315"/>
      <c r="O21" s="12"/>
      <c r="P21" s="12"/>
    </row>
    <row r="22" spans="1:19" ht="22.5" customHeight="1" thickBot="1" x14ac:dyDescent="0.5">
      <c r="A22" s="308"/>
      <c r="B22" s="311"/>
      <c r="C22" s="12"/>
      <c r="D22" s="254" t="s">
        <v>121</v>
      </c>
      <c r="E22" s="255"/>
      <c r="F22" s="256"/>
      <c r="G22" s="77">
        <v>0</v>
      </c>
      <c r="H22" s="12"/>
      <c r="I22" s="12"/>
      <c r="J22" s="12"/>
      <c r="K22" s="12"/>
      <c r="L22" s="12"/>
      <c r="M22" s="12"/>
      <c r="N22" s="12"/>
      <c r="O22" s="12"/>
      <c r="P22" s="12"/>
    </row>
    <row r="23" spans="1:19" ht="21.5" thickBot="1" x14ac:dyDescent="0.5">
      <c r="A23" s="308"/>
      <c r="B23" s="311"/>
      <c r="C23" s="12"/>
      <c r="D23" s="254" t="s">
        <v>89</v>
      </c>
      <c r="E23" s="255"/>
      <c r="F23" s="256"/>
      <c r="G23" s="78">
        <f>SUM(G16:G22)</f>
        <v>0</v>
      </c>
      <c r="H23" s="12"/>
      <c r="I23" s="57" t="s">
        <v>90</v>
      </c>
      <c r="J23" s="57"/>
      <c r="K23" s="57"/>
      <c r="L23" s="57" t="s">
        <v>91</v>
      </c>
      <c r="M23" s="57"/>
      <c r="N23" s="58"/>
      <c r="O23" s="12"/>
      <c r="P23" s="12"/>
    </row>
    <row r="24" spans="1:19" ht="21.5" thickBot="1" x14ac:dyDescent="0.5">
      <c r="A24" s="309"/>
      <c r="B24" s="312"/>
      <c r="C24" s="12"/>
      <c r="D24" s="257" t="s">
        <v>92</v>
      </c>
      <c r="E24" s="258"/>
      <c r="F24" s="259"/>
      <c r="G24" s="78">
        <f>MIN(100,G23/0.6)</f>
        <v>0</v>
      </c>
      <c r="H24" s="12"/>
      <c r="I24" s="210" t="s">
        <v>93</v>
      </c>
      <c r="J24" s="210"/>
      <c r="K24" s="210"/>
      <c r="L24" s="210"/>
      <c r="M24" s="210"/>
      <c r="N24" s="211"/>
      <c r="O24" s="39"/>
      <c r="P24" s="39"/>
      <c r="Q24" s="11"/>
      <c r="R24" s="11"/>
      <c r="S24" s="11"/>
    </row>
    <row r="25" spans="1:19" ht="21.5" thickBot="1" x14ac:dyDescent="0.5">
      <c r="A25" s="12"/>
      <c r="B25" s="12"/>
      <c r="C25" s="12"/>
      <c r="D25" s="260" t="s">
        <v>94</v>
      </c>
      <c r="E25" s="261"/>
      <c r="F25" s="262"/>
      <c r="G25" s="79">
        <f>(G24*30%)</f>
        <v>0</v>
      </c>
      <c r="H25" s="12"/>
      <c r="I25" s="210" t="s">
        <v>95</v>
      </c>
      <c r="J25" s="210"/>
      <c r="K25" s="210"/>
      <c r="L25" s="210"/>
      <c r="M25" s="210"/>
      <c r="N25" s="211"/>
      <c r="O25" s="12"/>
      <c r="P25" s="12"/>
    </row>
    <row r="26" spans="1:19" ht="21.5" thickTop="1" x14ac:dyDescent="0.35">
      <c r="A26" s="12"/>
      <c r="B26" s="12"/>
      <c r="C26" s="12"/>
      <c r="D26" s="12"/>
      <c r="E26" s="12"/>
      <c r="F26" s="12"/>
      <c r="G26" s="12"/>
      <c r="H26" s="12"/>
      <c r="I26" s="210" t="s">
        <v>96</v>
      </c>
      <c r="J26" s="210"/>
      <c r="K26" s="210"/>
      <c r="L26" s="210"/>
      <c r="M26" s="210"/>
      <c r="N26" s="211"/>
      <c r="O26" s="12"/>
      <c r="P26" s="12"/>
    </row>
    <row r="27" spans="1:19" ht="21" x14ac:dyDescent="0.35">
      <c r="A27" s="12"/>
      <c r="B27" s="12"/>
      <c r="C27" s="12"/>
      <c r="D27" s="12"/>
      <c r="E27" s="12"/>
      <c r="F27" s="12"/>
      <c r="G27" s="12"/>
      <c r="H27" s="12"/>
      <c r="I27" s="210" t="s">
        <v>97</v>
      </c>
      <c r="J27" s="210"/>
      <c r="K27" s="210"/>
      <c r="L27" s="210"/>
      <c r="M27" s="210"/>
      <c r="N27" s="211"/>
      <c r="O27" s="12"/>
      <c r="P27" s="12"/>
    </row>
    <row r="28" spans="1:19" ht="21.5" thickBot="1" x14ac:dyDescent="0.4">
      <c r="A28" s="12"/>
      <c r="B28" s="12"/>
      <c r="C28" s="12"/>
      <c r="D28" s="12"/>
      <c r="E28" s="12"/>
      <c r="F28" s="12"/>
      <c r="G28" s="12"/>
      <c r="H28" s="12"/>
      <c r="I28" s="12"/>
      <c r="J28" s="12"/>
      <c r="K28" s="12"/>
      <c r="L28" s="12"/>
      <c r="M28" s="12"/>
      <c r="N28" s="12"/>
      <c r="O28" s="12"/>
      <c r="P28" s="12"/>
    </row>
    <row r="29" spans="1:19" ht="21.5" thickBot="1" x14ac:dyDescent="0.55000000000000004">
      <c r="A29" s="212"/>
      <c r="B29" s="213"/>
      <c r="C29" s="213"/>
      <c r="D29" s="213"/>
      <c r="E29" s="213"/>
      <c r="F29" s="213"/>
      <c r="G29" s="213"/>
      <c r="H29" s="213"/>
      <c r="I29" s="213"/>
      <c r="J29" s="213"/>
      <c r="K29" s="213"/>
      <c r="L29" s="213"/>
      <c r="M29" s="213"/>
      <c r="N29" s="213"/>
      <c r="O29" s="213"/>
      <c r="P29" s="156"/>
    </row>
    <row r="30" spans="1:19" ht="37.5" customHeight="1" x14ac:dyDescent="0.8">
      <c r="A30" s="214" t="s">
        <v>122</v>
      </c>
      <c r="B30" s="214"/>
      <c r="C30" s="214"/>
      <c r="D30" s="214"/>
      <c r="E30" s="214"/>
      <c r="F30" s="214"/>
      <c r="G30" s="214"/>
      <c r="H30" s="214"/>
      <c r="I30" s="214"/>
      <c r="J30" s="214"/>
      <c r="K30" s="214"/>
      <c r="L30" s="214"/>
      <c r="M30" s="214"/>
      <c r="N30" s="214"/>
      <c r="O30" s="214"/>
      <c r="P30" s="111"/>
    </row>
    <row r="31" spans="1:19" ht="16.5" customHeight="1" thickBot="1" x14ac:dyDescent="0.4">
      <c r="A31" s="12"/>
      <c r="B31" s="12"/>
      <c r="C31" s="12"/>
      <c r="D31" s="12"/>
      <c r="E31" s="12"/>
      <c r="F31" s="12"/>
      <c r="G31" s="12"/>
      <c r="H31" s="12"/>
      <c r="I31" s="12"/>
      <c r="J31" s="12"/>
      <c r="K31" s="12"/>
      <c r="L31" s="12"/>
      <c r="M31" s="12"/>
      <c r="N31" s="12"/>
      <c r="O31" s="12"/>
      <c r="P31" s="12"/>
    </row>
    <row r="32" spans="1:19" ht="21.75" customHeight="1" thickTop="1" thickBot="1" x14ac:dyDescent="0.55000000000000004">
      <c r="A32" s="325" t="s">
        <v>123</v>
      </c>
      <c r="B32" s="326"/>
      <c r="C32" s="12"/>
      <c r="D32" s="218" t="s">
        <v>100</v>
      </c>
      <c r="E32" s="219"/>
      <c r="F32" s="220"/>
      <c r="G32" s="220"/>
      <c r="H32" s="221"/>
      <c r="I32" s="68" t="s">
        <v>101</v>
      </c>
      <c r="J32" s="12"/>
      <c r="K32" s="222" t="s">
        <v>102</v>
      </c>
      <c r="L32" s="223"/>
      <c r="M32" s="12"/>
      <c r="N32" s="12"/>
      <c r="O32" s="12"/>
      <c r="P32" s="12"/>
    </row>
    <row r="33" spans="1:16" ht="30.75" customHeight="1" thickBot="1" x14ac:dyDescent="0.4">
      <c r="A33" s="325"/>
      <c r="B33" s="326"/>
      <c r="C33" s="12"/>
      <c r="D33" s="230"/>
      <c r="E33" s="231"/>
      <c r="F33" s="232"/>
      <c r="G33" s="232"/>
      <c r="H33" s="233"/>
      <c r="I33" s="77">
        <v>0</v>
      </c>
      <c r="J33" s="12"/>
      <c r="K33" s="319" t="s">
        <v>124</v>
      </c>
      <c r="L33" s="320"/>
      <c r="M33" s="12"/>
      <c r="N33" s="12"/>
      <c r="O33" s="12"/>
      <c r="P33" s="12"/>
    </row>
    <row r="34" spans="1:16" ht="33" customHeight="1" thickBot="1" x14ac:dyDescent="0.4">
      <c r="A34" s="325"/>
      <c r="B34" s="326"/>
      <c r="C34" s="12"/>
      <c r="D34" s="230"/>
      <c r="E34" s="231"/>
      <c r="F34" s="232"/>
      <c r="G34" s="232"/>
      <c r="H34" s="233"/>
      <c r="I34" s="77">
        <v>0</v>
      </c>
      <c r="J34" s="12"/>
      <c r="K34" s="321"/>
      <c r="L34" s="321"/>
      <c r="M34" s="12"/>
      <c r="N34" s="12"/>
      <c r="O34" s="12"/>
      <c r="P34" s="12"/>
    </row>
    <row r="35" spans="1:16" ht="36" customHeight="1" thickBot="1" x14ac:dyDescent="0.4">
      <c r="A35" s="326" t="s">
        <v>125</v>
      </c>
      <c r="B35" s="326"/>
      <c r="C35" s="12"/>
      <c r="D35" s="230"/>
      <c r="E35" s="231"/>
      <c r="F35" s="232"/>
      <c r="G35" s="232"/>
      <c r="H35" s="233"/>
      <c r="I35" s="77">
        <v>0</v>
      </c>
      <c r="J35" s="12"/>
      <c r="K35" s="321"/>
      <c r="L35" s="321"/>
      <c r="M35" s="12"/>
      <c r="N35" s="12"/>
      <c r="O35" s="12"/>
      <c r="P35" s="12"/>
    </row>
    <row r="36" spans="1:16" ht="81" customHeight="1" thickBot="1" x14ac:dyDescent="0.4">
      <c r="A36" s="326"/>
      <c r="B36" s="326"/>
      <c r="C36" s="12"/>
      <c r="D36" s="230"/>
      <c r="E36" s="231"/>
      <c r="F36" s="232"/>
      <c r="G36" s="232"/>
      <c r="H36" s="233"/>
      <c r="I36" s="77">
        <v>0</v>
      </c>
      <c r="J36" s="12"/>
      <c r="K36" s="321"/>
      <c r="L36" s="321"/>
      <c r="M36" s="12"/>
      <c r="N36" s="12"/>
      <c r="O36" s="12"/>
      <c r="P36" s="12"/>
    </row>
    <row r="37" spans="1:16" ht="19.5" customHeight="1" thickBot="1" x14ac:dyDescent="0.5">
      <c r="A37" s="326"/>
      <c r="B37" s="326"/>
      <c r="C37" s="12"/>
      <c r="D37" s="12"/>
      <c r="E37" s="12"/>
      <c r="F37" s="12"/>
      <c r="G37" s="234" t="s">
        <v>105</v>
      </c>
      <c r="H37" s="235"/>
      <c r="I37" s="185">
        <f>MIN(40,I33+I34+I35+I36)</f>
        <v>0</v>
      </c>
      <c r="J37" s="12"/>
      <c r="K37" s="321"/>
      <c r="L37" s="321"/>
      <c r="M37" s="12"/>
      <c r="N37" s="12"/>
      <c r="O37" s="12"/>
      <c r="P37" s="12"/>
    </row>
    <row r="38" spans="1:16" ht="21.5" thickBot="1" x14ac:dyDescent="0.5">
      <c r="A38" s="326"/>
      <c r="B38" s="326"/>
      <c r="C38" s="12"/>
      <c r="D38" s="12"/>
      <c r="E38" s="12"/>
      <c r="F38" s="12"/>
      <c r="G38" s="236" t="s">
        <v>94</v>
      </c>
      <c r="H38" s="237"/>
      <c r="I38" s="33">
        <f>SUM(I37/40*15)</f>
        <v>0</v>
      </c>
      <c r="J38" s="12"/>
      <c r="K38" s="321"/>
      <c r="L38" s="321"/>
      <c r="M38" s="12"/>
      <c r="N38" s="12"/>
      <c r="O38" s="12"/>
      <c r="P38" s="12"/>
    </row>
    <row r="39" spans="1:16" ht="21.5" thickBot="1" x14ac:dyDescent="0.4">
      <c r="A39" s="12"/>
      <c r="B39" s="12"/>
      <c r="C39" s="12"/>
      <c r="D39" s="12"/>
      <c r="E39" s="12"/>
      <c r="F39" s="12"/>
      <c r="G39" s="12"/>
      <c r="H39" s="12"/>
      <c r="I39" s="12"/>
      <c r="J39" s="12"/>
      <c r="K39" s="12"/>
      <c r="L39" s="12"/>
      <c r="M39" s="12"/>
      <c r="N39" s="12"/>
      <c r="O39" s="12"/>
      <c r="P39" s="12"/>
    </row>
    <row r="40" spans="1:16" ht="21.5" thickBot="1" x14ac:dyDescent="0.55000000000000004">
      <c r="A40" s="212"/>
      <c r="B40" s="213"/>
      <c r="C40" s="213"/>
      <c r="D40" s="213"/>
      <c r="E40" s="213"/>
      <c r="F40" s="213"/>
      <c r="G40" s="213"/>
      <c r="H40" s="213"/>
      <c r="I40" s="213"/>
      <c r="J40" s="213"/>
      <c r="K40" s="213"/>
      <c r="L40" s="213"/>
      <c r="M40" s="213"/>
      <c r="N40" s="213"/>
      <c r="O40" s="213"/>
      <c r="P40" s="156"/>
    </row>
    <row r="41" spans="1:16" ht="37.5" customHeight="1" x14ac:dyDescent="0.8">
      <c r="A41" s="214" t="s">
        <v>126</v>
      </c>
      <c r="B41" s="214"/>
      <c r="C41" s="214"/>
      <c r="D41" s="214"/>
      <c r="E41" s="214"/>
      <c r="F41" s="214"/>
      <c r="G41" s="214"/>
      <c r="H41" s="214"/>
      <c r="I41" s="214"/>
      <c r="J41" s="214"/>
      <c r="K41" s="214"/>
      <c r="L41" s="214"/>
      <c r="M41" s="214"/>
      <c r="N41" s="214"/>
      <c r="O41" s="214"/>
      <c r="P41" s="111"/>
    </row>
    <row r="42" spans="1:16" ht="21" x14ac:dyDescent="0.5">
      <c r="A42" s="12"/>
      <c r="B42" s="2"/>
      <c r="C42" s="2"/>
      <c r="D42" s="2"/>
      <c r="E42" s="2"/>
      <c r="F42" s="2"/>
      <c r="G42" s="2"/>
      <c r="H42" s="2"/>
      <c r="I42" s="2"/>
      <c r="J42" s="2"/>
      <c r="K42" s="2"/>
      <c r="L42" s="2"/>
      <c r="M42" s="2"/>
      <c r="N42" s="2"/>
      <c r="O42" s="2"/>
      <c r="P42" s="2"/>
    </row>
    <row r="43" spans="1:16" ht="21" x14ac:dyDescent="0.5">
      <c r="A43" s="12"/>
      <c r="B43" s="340" t="s">
        <v>127</v>
      </c>
      <c r="C43" s="343"/>
      <c r="D43" s="344"/>
      <c r="E43" s="12"/>
      <c r="F43" s="12"/>
      <c r="G43" s="12"/>
      <c r="H43" s="340" t="s">
        <v>128</v>
      </c>
      <c r="I43" s="343"/>
      <c r="J43" s="344"/>
      <c r="K43" s="12"/>
      <c r="L43" s="12"/>
      <c r="M43" s="12"/>
      <c r="N43" s="12"/>
      <c r="O43" s="12"/>
      <c r="P43" s="12"/>
    </row>
    <row r="44" spans="1:16" ht="21" x14ac:dyDescent="0.5">
      <c r="A44" s="12"/>
      <c r="B44" s="12"/>
      <c r="C44" s="346" t="s">
        <v>129</v>
      </c>
      <c r="D44" s="347"/>
      <c r="E44" s="347"/>
      <c r="F44" s="348"/>
      <c r="G44" s="12"/>
      <c r="H44" s="12"/>
      <c r="I44" s="159" t="s">
        <v>130</v>
      </c>
      <c r="J44" s="159"/>
      <c r="K44" s="159"/>
      <c r="L44" s="160"/>
      <c r="M44" s="161"/>
      <c r="N44" s="12"/>
      <c r="O44" s="12"/>
      <c r="P44" s="12"/>
    </row>
    <row r="45" spans="1:16" ht="21" x14ac:dyDescent="0.5">
      <c r="A45" s="12"/>
      <c r="B45" s="12"/>
      <c r="C45" s="337" t="s">
        <v>131</v>
      </c>
      <c r="D45" s="338"/>
      <c r="E45" s="338"/>
      <c r="F45" s="338"/>
      <c r="G45" s="338"/>
      <c r="H45" s="12"/>
      <c r="I45" s="159" t="s">
        <v>132</v>
      </c>
      <c r="J45" s="159"/>
      <c r="K45" s="159"/>
      <c r="L45" s="159"/>
      <c r="M45" s="162"/>
      <c r="N45" s="12"/>
      <c r="O45" s="12"/>
      <c r="P45" s="12"/>
    </row>
    <row r="46" spans="1:16" ht="21" x14ac:dyDescent="0.5">
      <c r="A46" s="12"/>
      <c r="B46" s="340" t="s">
        <v>133</v>
      </c>
      <c r="C46" s="341"/>
      <c r="D46" s="342"/>
      <c r="E46" s="12"/>
      <c r="F46" s="12"/>
      <c r="G46" s="12"/>
      <c r="H46" s="12"/>
      <c r="I46" s="159" t="s">
        <v>134</v>
      </c>
      <c r="J46" s="163"/>
      <c r="K46" s="163"/>
      <c r="L46" s="163"/>
      <c r="M46" s="162"/>
      <c r="N46" s="12"/>
      <c r="O46" s="12"/>
      <c r="P46" s="12"/>
    </row>
    <row r="47" spans="1:16" ht="21" x14ac:dyDescent="0.5">
      <c r="A47" s="12"/>
      <c r="B47" s="12"/>
      <c r="C47" s="349" t="s">
        <v>135</v>
      </c>
      <c r="D47" s="350"/>
      <c r="E47" s="350"/>
      <c r="F47" s="350"/>
      <c r="G47" s="161"/>
      <c r="H47" s="12"/>
      <c r="I47" s="159" t="s">
        <v>136</v>
      </c>
      <c r="J47" s="163"/>
      <c r="K47" s="163"/>
      <c r="L47" s="163"/>
      <c r="M47" s="162"/>
      <c r="N47" s="12"/>
      <c r="O47" s="12"/>
      <c r="P47" s="12"/>
    </row>
    <row r="48" spans="1:16" ht="21" x14ac:dyDescent="0.5">
      <c r="A48" s="12"/>
      <c r="B48" s="12"/>
      <c r="C48" s="159" t="s">
        <v>137</v>
      </c>
      <c r="D48" s="163"/>
      <c r="E48" s="164"/>
      <c r="F48" s="164"/>
      <c r="G48" s="162"/>
      <c r="H48" s="12"/>
      <c r="I48" s="159" t="s">
        <v>138</v>
      </c>
      <c r="J48" s="163"/>
      <c r="K48" s="163"/>
      <c r="L48" s="163"/>
      <c r="M48" s="162"/>
      <c r="N48" s="12"/>
      <c r="O48" s="12"/>
      <c r="P48" s="12"/>
    </row>
    <row r="49" spans="1:16" ht="21" x14ac:dyDescent="0.5">
      <c r="A49" s="12"/>
      <c r="B49" s="12"/>
      <c r="C49" s="159" t="s">
        <v>139</v>
      </c>
      <c r="D49" s="163"/>
      <c r="E49" s="163"/>
      <c r="F49" s="163"/>
      <c r="G49" s="165"/>
      <c r="H49" s="12"/>
      <c r="I49" s="166" t="s">
        <v>140</v>
      </c>
      <c r="J49" s="167"/>
      <c r="K49" s="167"/>
      <c r="L49" s="167"/>
      <c r="M49" s="162"/>
      <c r="N49" s="12"/>
      <c r="O49" s="12"/>
      <c r="P49" s="12"/>
    </row>
    <row r="50" spans="1:16" ht="21" x14ac:dyDescent="0.5">
      <c r="A50" s="12"/>
      <c r="B50" s="12"/>
      <c r="C50" s="168" t="s">
        <v>141</v>
      </c>
      <c r="D50" s="169"/>
      <c r="E50" s="169"/>
      <c r="F50" s="169"/>
      <c r="G50" s="170"/>
      <c r="H50" s="12"/>
      <c r="I50" s="174" t="s">
        <v>142</v>
      </c>
      <c r="J50" s="171"/>
      <c r="K50" s="171"/>
      <c r="L50" s="172"/>
      <c r="M50" s="171"/>
      <c r="N50" s="12"/>
      <c r="O50" s="12"/>
      <c r="P50" s="12"/>
    </row>
    <row r="51" spans="1:16" ht="21" x14ac:dyDescent="0.5">
      <c r="A51" s="12"/>
      <c r="B51" s="12"/>
      <c r="C51" s="159" t="s">
        <v>143</v>
      </c>
      <c r="D51" s="163"/>
      <c r="E51" s="163"/>
      <c r="F51" s="164"/>
      <c r="G51" s="162"/>
      <c r="H51" s="345" t="s">
        <v>144</v>
      </c>
      <c r="I51" s="341"/>
      <c r="J51" s="342"/>
      <c r="K51" s="12"/>
      <c r="L51" s="12"/>
      <c r="M51" s="12"/>
      <c r="N51" s="12"/>
      <c r="O51" s="12"/>
      <c r="P51" s="12"/>
    </row>
    <row r="52" spans="1:16" ht="21" x14ac:dyDescent="0.5">
      <c r="A52" s="12"/>
      <c r="B52" s="12"/>
      <c r="C52" s="159" t="s">
        <v>145</v>
      </c>
      <c r="D52" s="163"/>
      <c r="E52" s="163"/>
      <c r="F52" s="163"/>
      <c r="G52" s="162"/>
      <c r="H52" s="12"/>
      <c r="I52" s="159" t="s">
        <v>146</v>
      </c>
      <c r="J52" s="159"/>
      <c r="K52" s="159"/>
      <c r="L52" s="12"/>
      <c r="M52" s="12"/>
      <c r="N52" s="12"/>
      <c r="O52" s="12"/>
      <c r="P52" s="12"/>
    </row>
    <row r="53" spans="1:16" ht="23.25" customHeight="1" x14ac:dyDescent="0.5">
      <c r="A53" s="217" t="s">
        <v>147</v>
      </c>
      <c r="B53" s="339"/>
      <c r="C53" s="159" t="s">
        <v>148</v>
      </c>
      <c r="D53" s="163"/>
      <c r="E53" s="163"/>
      <c r="F53" s="163"/>
      <c r="G53" s="162"/>
      <c r="H53" s="12"/>
      <c r="I53" s="159" t="s">
        <v>149</v>
      </c>
      <c r="J53" s="159"/>
      <c r="K53" s="159"/>
      <c r="L53" s="12"/>
      <c r="M53" s="222" t="s">
        <v>102</v>
      </c>
      <c r="N53" s="223"/>
      <c r="O53" s="12"/>
      <c r="P53" s="12"/>
    </row>
    <row r="54" spans="1:16" ht="21" customHeight="1" x14ac:dyDescent="0.5">
      <c r="A54" s="217"/>
      <c r="B54" s="339"/>
      <c r="C54" s="159" t="s">
        <v>150</v>
      </c>
      <c r="D54" s="163"/>
      <c r="E54" s="163"/>
      <c r="F54" s="164"/>
      <c r="G54" s="162"/>
      <c r="H54" s="12"/>
      <c r="I54" s="159" t="s">
        <v>151</v>
      </c>
      <c r="J54" s="159"/>
      <c r="K54" s="159"/>
      <c r="L54" s="12"/>
      <c r="M54" s="319" t="s">
        <v>152</v>
      </c>
      <c r="N54" s="319"/>
      <c r="O54" s="12"/>
      <c r="P54" s="12"/>
    </row>
    <row r="55" spans="1:16" ht="21" customHeight="1" x14ac:dyDescent="0.5">
      <c r="A55" s="217"/>
      <c r="B55" s="339"/>
      <c r="C55" s="159" t="s">
        <v>153</v>
      </c>
      <c r="D55" s="163"/>
      <c r="E55" s="164"/>
      <c r="F55" s="164"/>
      <c r="G55" s="162"/>
      <c r="H55" s="12"/>
      <c r="I55" s="159" t="s">
        <v>154</v>
      </c>
      <c r="J55" s="159"/>
      <c r="K55" s="159"/>
      <c r="L55" s="12"/>
      <c r="M55" s="360"/>
      <c r="N55" s="360"/>
      <c r="O55" s="12"/>
      <c r="P55" s="12"/>
    </row>
    <row r="56" spans="1:16" ht="21" customHeight="1" x14ac:dyDescent="0.5">
      <c r="A56" s="217"/>
      <c r="B56" s="339"/>
      <c r="C56" s="159" t="s">
        <v>155</v>
      </c>
      <c r="D56" s="163"/>
      <c r="E56" s="163"/>
      <c r="F56" s="163"/>
      <c r="G56" s="162"/>
      <c r="H56" s="12"/>
      <c r="I56" s="159" t="s">
        <v>156</v>
      </c>
      <c r="J56" s="159"/>
      <c r="K56" s="159"/>
      <c r="L56" s="12"/>
      <c r="M56" s="360"/>
      <c r="N56" s="360"/>
      <c r="O56" s="12"/>
      <c r="P56" s="12"/>
    </row>
    <row r="57" spans="1:16" ht="21" customHeight="1" x14ac:dyDescent="0.5">
      <c r="A57" s="217"/>
      <c r="B57" s="339"/>
      <c r="C57" s="159" t="s">
        <v>157</v>
      </c>
      <c r="D57" s="163"/>
      <c r="E57" s="163"/>
      <c r="F57" s="163"/>
      <c r="G57" s="162"/>
      <c r="H57" s="12"/>
      <c r="I57" s="354" t="s">
        <v>158</v>
      </c>
      <c r="J57" s="355"/>
      <c r="K57" s="356"/>
      <c r="L57" s="12"/>
      <c r="M57" s="360"/>
      <c r="N57" s="360"/>
      <c r="O57" s="12"/>
      <c r="P57" s="12"/>
    </row>
    <row r="58" spans="1:16" ht="21" x14ac:dyDescent="0.5">
      <c r="A58" s="12"/>
      <c r="B58" s="12"/>
      <c r="C58" s="159" t="s">
        <v>159</v>
      </c>
      <c r="D58" s="163"/>
      <c r="E58" s="163"/>
      <c r="F58" s="163"/>
      <c r="G58" s="162"/>
      <c r="H58" s="12"/>
      <c r="I58" s="354" t="s">
        <v>160</v>
      </c>
      <c r="J58" s="355"/>
      <c r="K58" s="356"/>
      <c r="L58" s="12"/>
      <c r="M58" s="360"/>
      <c r="N58" s="360"/>
      <c r="O58" s="12"/>
      <c r="P58" s="12"/>
    </row>
    <row r="59" spans="1:16" ht="21.5" thickBot="1" x14ac:dyDescent="0.55000000000000004">
      <c r="A59" s="12"/>
      <c r="B59" s="12"/>
      <c r="C59" s="159" t="s">
        <v>161</v>
      </c>
      <c r="D59" s="163"/>
      <c r="E59" s="163"/>
      <c r="F59" s="163"/>
      <c r="G59" s="162"/>
      <c r="H59" s="12"/>
      <c r="I59" s="357" t="s">
        <v>162</v>
      </c>
      <c r="J59" s="358"/>
      <c r="K59" s="359"/>
      <c r="L59" s="12"/>
      <c r="M59" s="360"/>
      <c r="N59" s="360"/>
      <c r="O59" s="12"/>
      <c r="P59" s="12"/>
    </row>
    <row r="60" spans="1:16" ht="27" customHeight="1" thickTop="1" thickBot="1" x14ac:dyDescent="0.55000000000000004">
      <c r="A60" s="12"/>
      <c r="B60" s="12"/>
      <c r="C60" s="159" t="s">
        <v>163</v>
      </c>
      <c r="D60" s="163"/>
      <c r="E60" s="163"/>
      <c r="F60" s="163"/>
      <c r="G60" s="162"/>
      <c r="H60" s="12"/>
      <c r="I60" s="351" t="s">
        <v>164</v>
      </c>
      <c r="J60" s="352"/>
      <c r="K60" s="353"/>
      <c r="L60" s="12"/>
      <c r="M60" s="12"/>
      <c r="N60" s="12"/>
      <c r="O60" s="12"/>
      <c r="P60" s="12"/>
    </row>
    <row r="61" spans="1:16" ht="22" thickTop="1" thickBot="1" x14ac:dyDescent="0.55000000000000004">
      <c r="A61" s="12"/>
      <c r="B61" s="12"/>
      <c r="C61" s="327" t="s">
        <v>165</v>
      </c>
      <c r="D61" s="328"/>
      <c r="E61" s="328"/>
      <c r="F61" s="328"/>
      <c r="G61" s="162"/>
      <c r="H61" s="12"/>
      <c r="I61" s="12"/>
      <c r="J61" s="12"/>
      <c r="K61" s="12"/>
      <c r="L61" s="12"/>
      <c r="M61" s="12"/>
      <c r="N61" s="12"/>
      <c r="O61" s="12"/>
      <c r="P61" s="12"/>
    </row>
    <row r="62" spans="1:16" ht="21" x14ac:dyDescent="0.5">
      <c r="A62" s="12"/>
      <c r="B62" s="12"/>
      <c r="C62" s="12"/>
      <c r="D62" s="12"/>
      <c r="E62" s="12"/>
      <c r="F62" s="12"/>
      <c r="G62" s="12"/>
      <c r="H62" s="12"/>
      <c r="I62" s="332" t="s">
        <v>166</v>
      </c>
      <c r="J62" s="333"/>
      <c r="K62" s="173">
        <v>0</v>
      </c>
      <c r="L62" s="12"/>
      <c r="M62" s="12"/>
      <c r="N62" s="12"/>
      <c r="O62" s="12"/>
      <c r="P62" s="12"/>
    </row>
    <row r="63" spans="1:16" ht="21.5" thickBot="1" x14ac:dyDescent="0.4">
      <c r="A63" s="12"/>
      <c r="B63" s="12"/>
      <c r="C63" s="12"/>
      <c r="D63" s="12"/>
      <c r="E63" s="12"/>
      <c r="F63" s="12"/>
      <c r="G63" s="12"/>
      <c r="H63" s="12"/>
      <c r="I63" s="12"/>
      <c r="J63" s="12"/>
      <c r="K63" s="12"/>
      <c r="L63" s="12"/>
      <c r="M63" s="12"/>
      <c r="N63" s="12"/>
      <c r="O63" s="12"/>
      <c r="P63" s="12"/>
    </row>
    <row r="64" spans="1:16" ht="21.5" thickBot="1" x14ac:dyDescent="0.55000000000000004">
      <c r="A64" s="212"/>
      <c r="B64" s="213"/>
      <c r="C64" s="213"/>
      <c r="D64" s="213"/>
      <c r="E64" s="213"/>
      <c r="F64" s="213"/>
      <c r="G64" s="213"/>
      <c r="H64" s="213"/>
      <c r="I64" s="213"/>
      <c r="J64" s="213"/>
      <c r="K64" s="213"/>
      <c r="L64" s="213"/>
      <c r="M64" s="213"/>
      <c r="N64" s="213"/>
      <c r="O64" s="213"/>
      <c r="P64" s="156"/>
    </row>
    <row r="65" spans="1:16" ht="36.5" thickBot="1" x14ac:dyDescent="0.85">
      <c r="A65" s="214" t="s">
        <v>167</v>
      </c>
      <c r="B65" s="214"/>
      <c r="C65" s="214"/>
      <c r="D65" s="214"/>
      <c r="E65" s="214"/>
      <c r="F65" s="214"/>
      <c r="G65" s="214"/>
      <c r="H65" s="214"/>
      <c r="I65" s="214"/>
      <c r="J65" s="214"/>
      <c r="K65" s="214"/>
      <c r="L65" s="214"/>
      <c r="M65" s="214"/>
      <c r="N65" s="214"/>
      <c r="O65" s="214"/>
      <c r="P65" s="111"/>
    </row>
    <row r="66" spans="1:16" ht="24" customHeight="1" thickBot="1" x14ac:dyDescent="0.4">
      <c r="A66" s="12"/>
      <c r="B66" s="12"/>
      <c r="C66" s="12"/>
      <c r="D66" s="12"/>
      <c r="E66" s="12"/>
      <c r="F66" s="12"/>
      <c r="G66" s="12"/>
      <c r="H66" s="12"/>
      <c r="I66" s="12"/>
      <c r="J66" s="12"/>
      <c r="K66" s="329" t="s">
        <v>168</v>
      </c>
      <c r="L66" s="330"/>
      <c r="M66" s="331"/>
      <c r="N66" s="12"/>
      <c r="O66" s="12"/>
      <c r="P66" s="12"/>
    </row>
    <row r="67" spans="1:16" ht="22.5" customHeight="1" thickTop="1" thickBot="1" x14ac:dyDescent="0.55000000000000004">
      <c r="A67" s="12"/>
      <c r="B67" s="12"/>
      <c r="C67" s="12"/>
      <c r="D67" s="12"/>
      <c r="E67" s="12"/>
      <c r="F67" s="12"/>
      <c r="G67" s="238" t="s">
        <v>169</v>
      </c>
      <c r="H67" s="239"/>
      <c r="I67" s="63" t="str">
        <f>IFERROR(N6,"0")</f>
        <v>0</v>
      </c>
      <c r="J67" s="12"/>
      <c r="K67" s="334" t="s">
        <v>170</v>
      </c>
      <c r="L67" s="335"/>
      <c r="M67" s="336"/>
      <c r="N67" s="12"/>
      <c r="O67" s="12"/>
      <c r="P67" s="12"/>
    </row>
    <row r="68" spans="1:16" ht="21.75" customHeight="1" thickBot="1" x14ac:dyDescent="0.55000000000000004">
      <c r="A68" s="12"/>
      <c r="B68" s="12"/>
      <c r="C68" s="12"/>
      <c r="D68" s="12"/>
      <c r="E68" s="12"/>
      <c r="F68" s="12"/>
      <c r="G68" s="241" t="s">
        <v>171</v>
      </c>
      <c r="H68" s="242"/>
      <c r="I68" s="63">
        <f>G25</f>
        <v>0</v>
      </c>
      <c r="J68" s="12"/>
      <c r="K68" s="334"/>
      <c r="L68" s="335"/>
      <c r="M68" s="336"/>
      <c r="N68" s="12"/>
      <c r="O68" s="12"/>
      <c r="P68" s="12"/>
    </row>
    <row r="69" spans="1:16" ht="21.75" customHeight="1" thickBot="1" x14ac:dyDescent="0.55000000000000004">
      <c r="A69" s="12"/>
      <c r="B69" s="12"/>
      <c r="C69" s="12"/>
      <c r="D69" s="12"/>
      <c r="E69" s="12"/>
      <c r="F69" s="12"/>
      <c r="G69" s="241" t="s">
        <v>172</v>
      </c>
      <c r="H69" s="242"/>
      <c r="I69" s="63">
        <f>I38</f>
        <v>0</v>
      </c>
      <c r="J69" s="12"/>
      <c r="K69" s="334"/>
      <c r="L69" s="335"/>
      <c r="M69" s="336"/>
      <c r="N69" s="12"/>
      <c r="O69" s="12"/>
      <c r="P69" s="12"/>
    </row>
    <row r="70" spans="1:16" ht="21.75" customHeight="1" thickBot="1" x14ac:dyDescent="0.55000000000000004">
      <c r="A70" s="12"/>
      <c r="B70" s="12"/>
      <c r="C70" s="12"/>
      <c r="D70" s="12"/>
      <c r="E70" s="12"/>
      <c r="F70" s="12"/>
      <c r="G70" s="241" t="s">
        <v>173</v>
      </c>
      <c r="H70" s="242"/>
      <c r="I70" s="63">
        <f>K62</f>
        <v>0</v>
      </c>
      <c r="J70" s="12"/>
      <c r="K70" s="334"/>
      <c r="L70" s="335"/>
      <c r="M70" s="336"/>
      <c r="N70" s="12"/>
      <c r="O70" s="12"/>
      <c r="P70" s="12"/>
    </row>
    <row r="71" spans="1:16" ht="26.5" thickBot="1" x14ac:dyDescent="0.6">
      <c r="A71" s="12"/>
      <c r="B71" s="12"/>
      <c r="C71" s="12"/>
      <c r="D71" s="12"/>
      <c r="E71" s="12"/>
      <c r="F71" s="243" t="s">
        <v>174</v>
      </c>
      <c r="G71" s="244"/>
      <c r="H71" s="245"/>
      <c r="I71" s="109">
        <f>SUM(I67:I70)</f>
        <v>0</v>
      </c>
      <c r="J71" s="12"/>
      <c r="K71" s="334"/>
      <c r="L71" s="335"/>
      <c r="M71" s="336"/>
      <c r="N71" s="12"/>
      <c r="O71" s="12"/>
      <c r="P71" s="12"/>
    </row>
    <row r="72" spans="1:16" ht="76.5" customHeight="1" thickBot="1" x14ac:dyDescent="0.4">
      <c r="A72" s="12"/>
      <c r="B72" s="12"/>
      <c r="C72" s="12"/>
      <c r="D72" s="12"/>
      <c r="E72" s="12"/>
      <c r="F72" s="12"/>
      <c r="G72" s="12"/>
      <c r="H72" s="12"/>
      <c r="I72" s="12"/>
      <c r="J72" s="12"/>
      <c r="K72" s="322" t="s">
        <v>175</v>
      </c>
      <c r="L72" s="323"/>
      <c r="M72" s="324"/>
      <c r="N72" s="12"/>
      <c r="O72" s="12"/>
      <c r="P72" s="12"/>
    </row>
    <row r="73" spans="1:16" ht="21" x14ac:dyDescent="0.35">
      <c r="A73" s="12"/>
      <c r="B73" s="12"/>
      <c r="C73" s="12"/>
      <c r="D73" s="12"/>
      <c r="E73" s="12"/>
      <c r="F73" s="12"/>
      <c r="G73" s="12"/>
      <c r="H73" s="12"/>
      <c r="I73" s="12"/>
      <c r="J73" s="12"/>
      <c r="K73" s="12"/>
      <c r="L73" s="12"/>
      <c r="M73" s="12"/>
      <c r="N73" s="12"/>
      <c r="O73" s="12"/>
      <c r="P73" s="12"/>
    </row>
    <row r="74" spans="1:16" ht="21" x14ac:dyDescent="0.35">
      <c r="A74" s="12"/>
      <c r="B74" s="12"/>
      <c r="C74" s="12"/>
      <c r="D74" s="12"/>
      <c r="E74" s="12"/>
      <c r="F74" s="12"/>
      <c r="G74" s="12"/>
      <c r="H74" s="12"/>
      <c r="I74" s="12"/>
      <c r="J74" s="12"/>
      <c r="K74" s="12"/>
      <c r="L74" s="12"/>
      <c r="M74" s="12"/>
      <c r="N74" s="12"/>
      <c r="O74" s="12"/>
      <c r="P74" s="12"/>
    </row>
  </sheetData>
  <sheetProtection algorithmName="SHA-512" hashValue="5ca88PaDJ8dhR/6glhOUo6sKrhM4T2dojr6Wm0s32q3oP4Dk1wIAVe/MwO2j8H1sRxTvWNFMp8wXr03sFoqIWw==" saltValue="ewuk5LVBHVi8hgEkC3flkA==" spinCount="100000" sheet="1" objects="1" scenarios="1" selectLockedCells="1"/>
  <dataConsolidate/>
  <mergeCells count="88">
    <mergeCell ref="I60:K60"/>
    <mergeCell ref="I57:K57"/>
    <mergeCell ref="I58:K58"/>
    <mergeCell ref="I59:K59"/>
    <mergeCell ref="M54:N59"/>
    <mergeCell ref="C45:G45"/>
    <mergeCell ref="A40:O40"/>
    <mergeCell ref="A53:B57"/>
    <mergeCell ref="B46:D46"/>
    <mergeCell ref="B43:D43"/>
    <mergeCell ref="H43:J43"/>
    <mergeCell ref="H51:J51"/>
    <mergeCell ref="C44:F44"/>
    <mergeCell ref="C47:F47"/>
    <mergeCell ref="K72:M72"/>
    <mergeCell ref="A32:B34"/>
    <mergeCell ref="A35:B38"/>
    <mergeCell ref="A64:O64"/>
    <mergeCell ref="A65:O65"/>
    <mergeCell ref="C61:F61"/>
    <mergeCell ref="K66:M66"/>
    <mergeCell ref="F71:H71"/>
    <mergeCell ref="G67:H67"/>
    <mergeCell ref="G68:H68"/>
    <mergeCell ref="G69:H69"/>
    <mergeCell ref="G70:H70"/>
    <mergeCell ref="I62:J62"/>
    <mergeCell ref="A41:O41"/>
    <mergeCell ref="K67:M71"/>
    <mergeCell ref="M53:N53"/>
    <mergeCell ref="I26:N26"/>
    <mergeCell ref="I27:N27"/>
    <mergeCell ref="G37:H37"/>
    <mergeCell ref="G38:H38"/>
    <mergeCell ref="K32:L32"/>
    <mergeCell ref="K33:L38"/>
    <mergeCell ref="A29:O29"/>
    <mergeCell ref="D34:H34"/>
    <mergeCell ref="D35:H35"/>
    <mergeCell ref="D36:H36"/>
    <mergeCell ref="A30:O30"/>
    <mergeCell ref="D33:H33"/>
    <mergeCell ref="D32:H32"/>
    <mergeCell ref="A16:A24"/>
    <mergeCell ref="B16:B24"/>
    <mergeCell ref="D14:H14"/>
    <mergeCell ref="A6:A10"/>
    <mergeCell ref="N16:N21"/>
    <mergeCell ref="A15:B15"/>
    <mergeCell ref="D24:F24"/>
    <mergeCell ref="E15:F15"/>
    <mergeCell ref="E16:F16"/>
    <mergeCell ref="E17:F17"/>
    <mergeCell ref="E18:F18"/>
    <mergeCell ref="E19:F19"/>
    <mergeCell ref="E20:F20"/>
    <mergeCell ref="A12:O12"/>
    <mergeCell ref="K15:L15"/>
    <mergeCell ref="C15:C21"/>
    <mergeCell ref="A1:O1"/>
    <mergeCell ref="L4:L5"/>
    <mergeCell ref="J14:M14"/>
    <mergeCell ref="A2:O2"/>
    <mergeCell ref="M6:M10"/>
    <mergeCell ref="N6:N10"/>
    <mergeCell ref="J4:J5"/>
    <mergeCell ref="K4:K5"/>
    <mergeCell ref="F4:H4"/>
    <mergeCell ref="E4:E5"/>
    <mergeCell ref="D4:D5"/>
    <mergeCell ref="F3:H3"/>
    <mergeCell ref="O5:O10"/>
    <mergeCell ref="N3:O3"/>
    <mergeCell ref="A13:O13"/>
    <mergeCell ref="C4:C5"/>
    <mergeCell ref="I4:I5"/>
    <mergeCell ref="D25:F25"/>
    <mergeCell ref="E21:F21"/>
    <mergeCell ref="K16:L16"/>
    <mergeCell ref="K17:L17"/>
    <mergeCell ref="K18:L18"/>
    <mergeCell ref="K19:L19"/>
    <mergeCell ref="K20:L20"/>
    <mergeCell ref="K21:L21"/>
    <mergeCell ref="D22:F22"/>
    <mergeCell ref="D23:F23"/>
    <mergeCell ref="I24:N24"/>
    <mergeCell ref="I25:N25"/>
  </mergeCells>
  <conditionalFormatting sqref="I10:K10">
    <cfRule type="containsText" dxfId="12" priority="3" operator="containsText" text="STOP">
      <formula>NOT(ISERROR(SEARCH("STOP",I10)))</formula>
    </cfRule>
  </conditionalFormatting>
  <conditionalFormatting sqref="M6:N10">
    <cfRule type="containsText" dxfId="11" priority="1" operator="containsText" text="STOP">
      <formula>NOT(ISERROR(SEARCH("STOP",M6)))</formula>
    </cfRule>
  </conditionalFormatting>
  <dataValidations count="1">
    <dataValidation type="list" allowBlank="1" showInputMessage="1" showErrorMessage="1" sqref="D8 H8:L8" xr:uid="{A8BC4EB2-40C5-4655-AB5B-2DA331D714D9}">
      <formula1>"Yes, No"</formula1>
    </dataValidation>
  </dataValidations>
  <hyperlinks>
    <hyperlink ref="K72:M72" location="'Admin Quality Measures'!A1" display=" *Administrative Quality measures score(s) are NOT reflected in this estimate.  Click here to view the measures" xr:uid="{9911ED8B-7DE5-4CF4-9C67-609F4DA5546A}"/>
    <hyperlink ref="C4:C5" r:id="rId1" display="Pt Electronic Access " xr:uid="{2CB8755E-2F07-4B28-8381-50821B8561C3}"/>
    <hyperlink ref="D4:D5" r:id="rId2" display="2 Public Health Registries, IMMs &amp; eCR " xr:uid="{4CC5E3BE-C694-4D85-888C-E6C54F6E962A}"/>
    <hyperlink ref="E4:E5" r:id="rId3" display="e-Rx" xr:uid="{EF29202D-B1BC-49D0-A8EB-4B9F8CA41763}"/>
    <hyperlink ref="F5" r:id="rId4" xr:uid="{46487A6B-0153-447D-B6E9-A423FDC01BC1}"/>
    <hyperlink ref="G5" r:id="rId5" xr:uid="{720305E9-4D9A-45A8-872C-F1CDF2B71AD7}"/>
    <hyperlink ref="H5" r:id="rId6" xr:uid="{B45B98C3-0EAF-462F-AB45-D3E4DB0FAD1D}"/>
    <hyperlink ref="I4:I5" r:id="rId7" display="Security Risk Assessment completed" xr:uid="{D8E13071-5ABA-47FC-872D-BF5B41B95B59}"/>
    <hyperlink ref="J4:J5" r:id="rId8" display="High Priority SAFER Guide completed" xr:uid="{A6988A46-405D-49BF-B8A0-B6299D3BAAA9}"/>
    <hyperlink ref="K4:K5" r:id="rId9" display=" e-rx PDMP  Met OR meet exclusion" xr:uid="{1C12E0B4-A457-479D-A6EB-AFB13FFCCC2F}"/>
    <hyperlink ref="L4:L5" r:id="rId10" display="Extra Registry BONUS (Data Registry or Syndromic)" xr:uid="{884627A5-0528-464B-9CC4-2C99BABE2084}"/>
    <hyperlink ref="N3:O3" r:id="rId11" display="Link to Practice Insights Promoting Interoperability Help Menu" xr:uid="{3F1320BD-A998-405B-AD4D-7CF6A2E5CA61}"/>
    <hyperlink ref="O14" r:id="rId12" xr:uid="{B112CC4F-EC22-4060-BCC0-B4E7FFB8FE5F}"/>
  </hyperlinks>
  <pageMargins left="0.7" right="0.7" top="0.75" bottom="0.75" header="0.3" footer="0.3"/>
  <pageSetup orientation="portrait" r:id="rId13"/>
  <ignoredErrors>
    <ignoredError sqref="I68:I71" unlockedFormula="1"/>
  </ignoredErrors>
  <extLst>
    <ext xmlns:x14="http://schemas.microsoft.com/office/spreadsheetml/2009/9/main" uri="{CCE6A557-97BC-4b89-ADB6-D9C93CAAB3DF}">
      <x14:dataValidations xmlns:xm="http://schemas.microsoft.com/office/excel/2006/main" count="3">
        <x14:dataValidation type="list" allowBlank="1" showInputMessage="1" showErrorMessage="1" xr:uid="{D39BE8E2-B004-4774-98C5-0B368BDF2BEC}">
          <x14:formula1>
            <xm:f>IA!$C$2:$C$97</xm:f>
          </x14:formula1>
          <xm:sqref>D33:H36</xm:sqref>
        </x14:dataValidation>
        <x14:dataValidation type="list" allowBlank="1" showInputMessage="1" showErrorMessage="1" xr:uid="{4836B4E0-E37C-4382-A566-8FDB4252A959}">
          <x14:formula1>
            <xm:f>'iKM-PI Quality Measures'!$A$2:$A$27</xm:f>
          </x14:formula1>
          <xm:sqref>K16:L21</xm:sqref>
        </x14:dataValidation>
        <x14:dataValidation type="list" allowBlank="1" showInputMessage="1" showErrorMessage="1" xr:uid="{FE804B77-C1C2-41F0-A629-720268036184}">
          <x14:formula1>
            <xm:f>'iKM Quality APM'!$A$3:$A$28</xm:f>
          </x14:formula1>
          <xm:sqref>E16:F21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7B93B-D65A-4931-9752-332771C7A032}">
  <sheetPr>
    <tabColor theme="7"/>
  </sheetPr>
  <dimension ref="A1:S48"/>
  <sheetViews>
    <sheetView topLeftCell="A8" zoomScale="84" zoomScaleNormal="60" workbookViewId="0">
      <selection activeCell="E15" sqref="E15:F15"/>
    </sheetView>
  </sheetViews>
  <sheetFormatPr defaultRowHeight="14.5" x14ac:dyDescent="0.35"/>
  <cols>
    <col min="1" max="1" width="29.81640625" customWidth="1"/>
    <col min="2" max="2" width="23.1796875" customWidth="1"/>
    <col min="3" max="3" width="13.81640625" customWidth="1"/>
    <col min="4" max="4" width="15" customWidth="1"/>
    <col min="5" max="5" width="13.81640625" customWidth="1"/>
    <col min="6" max="6" width="35" customWidth="1"/>
    <col min="7" max="7" width="19.81640625" customWidth="1"/>
    <col min="8" max="8" width="18.1796875" customWidth="1"/>
    <col min="9" max="9" width="16.81640625" customWidth="1"/>
    <col min="10" max="10" width="15.1796875" customWidth="1"/>
    <col min="11" max="11" width="19" customWidth="1"/>
    <col min="12" max="12" width="21.81640625" customWidth="1"/>
    <col min="13" max="13" width="24.54296875" customWidth="1"/>
    <col min="14" max="15" width="29.81640625" customWidth="1"/>
  </cols>
  <sheetData>
    <row r="1" spans="1:17" ht="41.5" thickBot="1" x14ac:dyDescent="0.95">
      <c r="A1" s="364" t="s">
        <v>34</v>
      </c>
      <c r="B1" s="364"/>
      <c r="C1" s="364"/>
      <c r="D1" s="364"/>
      <c r="E1" s="364"/>
      <c r="F1" s="364"/>
      <c r="G1" s="364"/>
      <c r="H1" s="364"/>
      <c r="I1" s="364"/>
      <c r="J1" s="364"/>
      <c r="K1" s="364"/>
      <c r="L1" s="364"/>
      <c r="M1" s="364"/>
      <c r="N1" s="364"/>
      <c r="O1" s="364"/>
      <c r="P1" s="364"/>
    </row>
    <row r="2" spans="1:17" ht="36.5" thickBot="1" x14ac:dyDescent="0.85">
      <c r="A2" s="291" t="s">
        <v>35</v>
      </c>
      <c r="B2" s="292"/>
      <c r="C2" s="292"/>
      <c r="D2" s="292"/>
      <c r="E2" s="292"/>
      <c r="F2" s="292"/>
      <c r="G2" s="292"/>
      <c r="H2" s="292"/>
      <c r="I2" s="292"/>
      <c r="J2" s="292"/>
      <c r="K2" s="292"/>
      <c r="L2" s="292"/>
      <c r="M2" s="292"/>
      <c r="N2" s="292"/>
      <c r="O2" s="292"/>
      <c r="P2" s="365"/>
    </row>
    <row r="3" spans="1:17" ht="18" customHeight="1" thickBot="1" x14ac:dyDescent="0.75">
      <c r="A3" s="12"/>
      <c r="B3" s="1"/>
      <c r="C3" s="366" t="s">
        <v>39</v>
      </c>
      <c r="D3" s="366" t="s">
        <v>176</v>
      </c>
      <c r="E3" s="366" t="s">
        <v>41</v>
      </c>
      <c r="F3" s="368" t="s">
        <v>42</v>
      </c>
      <c r="G3" s="369"/>
      <c r="H3" s="370"/>
      <c r="I3" s="366" t="s">
        <v>43</v>
      </c>
      <c r="J3" s="366" t="s">
        <v>44</v>
      </c>
      <c r="K3" s="366" t="s">
        <v>45</v>
      </c>
      <c r="L3" s="366" t="s">
        <v>177</v>
      </c>
      <c r="M3" s="1"/>
      <c r="N3" s="1"/>
      <c r="O3" s="1"/>
      <c r="P3" s="71"/>
    </row>
    <row r="4" spans="1:17" ht="87" customHeight="1" thickTop="1" thickBot="1" x14ac:dyDescent="0.75">
      <c r="A4" s="45"/>
      <c r="B4" s="12"/>
      <c r="C4" s="367"/>
      <c r="D4" s="367"/>
      <c r="E4" s="367"/>
      <c r="F4" s="49" t="s">
        <v>47</v>
      </c>
      <c r="G4" s="50" t="s">
        <v>48</v>
      </c>
      <c r="H4" s="48" t="s">
        <v>49</v>
      </c>
      <c r="I4" s="367"/>
      <c r="J4" s="367"/>
      <c r="K4" s="367"/>
      <c r="L4" s="367"/>
      <c r="M4" s="30" t="s">
        <v>50</v>
      </c>
      <c r="N4" s="73" t="s">
        <v>51</v>
      </c>
      <c r="O4" s="72"/>
      <c r="P4" s="72"/>
    </row>
    <row r="5" spans="1:17" ht="35.25" customHeight="1" thickBot="1" x14ac:dyDescent="0.65">
      <c r="A5" s="217" t="s">
        <v>116</v>
      </c>
      <c r="B5" s="38" t="s">
        <v>53</v>
      </c>
      <c r="C5" s="46">
        <v>0</v>
      </c>
      <c r="D5" s="59"/>
      <c r="E5" s="52">
        <v>0</v>
      </c>
      <c r="F5" s="53">
        <v>0</v>
      </c>
      <c r="G5" s="53">
        <v>0</v>
      </c>
      <c r="H5" s="47"/>
      <c r="I5" s="34"/>
      <c r="J5" s="34"/>
      <c r="K5" s="34"/>
      <c r="L5" s="35"/>
      <c r="M5" s="284" t="str">
        <f>IFERROR( C9+D9+E9+F9+G9+H9+L9+K9+I9+J9, "STOP")</f>
        <v>STOP</v>
      </c>
      <c r="N5" s="287" t="e">
        <f>IF((M5*30%)&gt;=30,30,M5*30%)</f>
        <v>#VALUE!</v>
      </c>
      <c r="O5" s="72"/>
      <c r="P5" s="72"/>
    </row>
    <row r="6" spans="1:17" ht="34.5" customHeight="1" thickBot="1" x14ac:dyDescent="0.65">
      <c r="A6" s="217"/>
      <c r="B6" s="38" t="s">
        <v>55</v>
      </c>
      <c r="C6" s="19">
        <v>1</v>
      </c>
      <c r="D6" s="60"/>
      <c r="E6" s="52">
        <v>1</v>
      </c>
      <c r="F6" s="52">
        <v>1</v>
      </c>
      <c r="G6" s="52">
        <v>1</v>
      </c>
      <c r="H6" s="34"/>
      <c r="I6" s="36"/>
      <c r="J6" s="36"/>
      <c r="K6" s="36"/>
      <c r="L6" s="37"/>
      <c r="M6" s="285"/>
      <c r="N6" s="288"/>
      <c r="O6" s="72"/>
      <c r="P6" s="72"/>
    </row>
    <row r="7" spans="1:17" ht="42.5" thickBot="1" x14ac:dyDescent="0.65">
      <c r="A7" s="217"/>
      <c r="B7" s="38" t="s">
        <v>56</v>
      </c>
      <c r="C7" s="4">
        <f>(C5/C6)*100</f>
        <v>0</v>
      </c>
      <c r="D7" s="20" t="s">
        <v>57</v>
      </c>
      <c r="E7" s="54">
        <f>(E5/E6)*100</f>
        <v>0</v>
      </c>
      <c r="F7" s="55">
        <f t="shared" ref="F7:G7" si="0">(F5/F6)*100</f>
        <v>0</v>
      </c>
      <c r="G7" s="55">
        <f t="shared" si="0"/>
        <v>0</v>
      </c>
      <c r="H7" s="20" t="s">
        <v>58</v>
      </c>
      <c r="I7" s="20" t="s">
        <v>58</v>
      </c>
      <c r="J7" s="20" t="s">
        <v>58</v>
      </c>
      <c r="K7" s="20" t="s">
        <v>58</v>
      </c>
      <c r="L7" s="20" t="s">
        <v>58</v>
      </c>
      <c r="M7" s="285"/>
      <c r="N7" s="288"/>
      <c r="O7" s="72"/>
      <c r="P7" s="72"/>
    </row>
    <row r="8" spans="1:17" ht="26" x14ac:dyDescent="0.6">
      <c r="A8" s="217"/>
      <c r="B8" s="38" t="s">
        <v>59</v>
      </c>
      <c r="C8" s="5">
        <v>0.25</v>
      </c>
      <c r="D8" s="16">
        <v>0.25</v>
      </c>
      <c r="E8" s="5">
        <v>0.1</v>
      </c>
      <c r="F8" s="5">
        <v>0.15</v>
      </c>
      <c r="G8" s="6">
        <v>0.15</v>
      </c>
      <c r="H8" s="44">
        <v>0.3</v>
      </c>
      <c r="I8" s="7">
        <v>0</v>
      </c>
      <c r="J8" s="7">
        <v>0</v>
      </c>
      <c r="K8" s="7">
        <v>0.1</v>
      </c>
      <c r="L8" s="10" t="s">
        <v>60</v>
      </c>
      <c r="M8" s="285"/>
      <c r="N8" s="288"/>
      <c r="O8" s="72"/>
      <c r="P8" s="72"/>
    </row>
    <row r="9" spans="1:17" ht="26.5" thickBot="1" x14ac:dyDescent="0.65">
      <c r="A9" s="217"/>
      <c r="B9" s="38" t="s">
        <v>61</v>
      </c>
      <c r="C9" s="51">
        <f>C7*C8</f>
        <v>0</v>
      </c>
      <c r="D9" s="56">
        <f>IF(D7="Yes", 25) + IF(D7="No", 0)</f>
        <v>25</v>
      </c>
      <c r="E9" s="51">
        <f t="shared" ref="E9:G9" si="1">E7*E8</f>
        <v>0</v>
      </c>
      <c r="F9" s="51">
        <f t="shared" si="1"/>
        <v>0</v>
      </c>
      <c r="G9" s="51">
        <f t="shared" si="1"/>
        <v>0</v>
      </c>
      <c r="H9" s="29">
        <f>IF(H7="Yes", 30) + IF(H7="No", 0)</f>
        <v>0</v>
      </c>
      <c r="I9" s="28" t="str">
        <f>IF(I7="Yes",Calc_Validation_DropDown!A2,Calc_Validation_DropDown!A3)</f>
        <v>STOP</v>
      </c>
      <c r="J9" s="28" t="str">
        <f>IF(J7="Yes",Calc_Validation_DropDown!A2,Calc_Validation_DropDown!A3)</f>
        <v>STOP</v>
      </c>
      <c r="K9" s="28" t="str">
        <f>IF(K7="Yes",10,Calc_Validation_DropDown!A3)</f>
        <v>STOP</v>
      </c>
      <c r="L9" s="29">
        <f>IF(L7="Yes", 5) + IF(L7="No", 0)</f>
        <v>0</v>
      </c>
      <c r="M9" s="286"/>
      <c r="N9" s="289"/>
      <c r="O9" s="72"/>
      <c r="P9" s="72"/>
    </row>
    <row r="10" spans="1:17" ht="22" thickTop="1" thickBot="1" x14ac:dyDescent="0.55000000000000004">
      <c r="A10" s="14"/>
      <c r="B10" s="2"/>
      <c r="C10" s="2"/>
      <c r="D10" s="2"/>
      <c r="E10" s="2"/>
      <c r="F10" s="2"/>
      <c r="G10" s="2"/>
      <c r="H10" s="2"/>
      <c r="I10" s="2"/>
      <c r="J10" s="2"/>
      <c r="K10" s="2"/>
      <c r="L10" s="2"/>
      <c r="M10" s="2"/>
      <c r="N10" s="2"/>
      <c r="O10" s="2"/>
      <c r="P10" s="15"/>
    </row>
    <row r="11" spans="1:17" ht="21.5" thickBot="1" x14ac:dyDescent="0.55000000000000004">
      <c r="A11" s="361"/>
      <c r="B11" s="362"/>
      <c r="C11" s="362"/>
      <c r="D11" s="362"/>
      <c r="E11" s="362"/>
      <c r="F11" s="362"/>
      <c r="G11" s="362"/>
      <c r="H11" s="362"/>
      <c r="I11" s="362"/>
      <c r="J11" s="362"/>
      <c r="K11" s="362"/>
      <c r="L11" s="362"/>
      <c r="M11" s="362"/>
      <c r="N11" s="362"/>
      <c r="O11" s="362"/>
      <c r="P11" s="363"/>
    </row>
    <row r="12" spans="1:17" ht="37.5" customHeight="1" x14ac:dyDescent="0.8">
      <c r="A12" s="214" t="s">
        <v>62</v>
      </c>
      <c r="B12" s="214"/>
      <c r="C12" s="214"/>
      <c r="D12" s="214"/>
      <c r="E12" s="214"/>
      <c r="F12" s="214"/>
      <c r="G12" s="214"/>
      <c r="H12" s="214"/>
      <c r="I12" s="214"/>
      <c r="J12" s="214"/>
      <c r="K12" s="214"/>
      <c r="L12" s="214"/>
      <c r="M12" s="214"/>
      <c r="N12" s="214"/>
      <c r="O12" s="214"/>
      <c r="P12" s="214"/>
    </row>
    <row r="13" spans="1:17" ht="67.5" customHeight="1" thickBot="1" x14ac:dyDescent="0.65">
      <c r="A13" s="2"/>
      <c r="B13" s="9"/>
      <c r="C13" s="9"/>
      <c r="D13" s="282" t="s">
        <v>63</v>
      </c>
      <c r="E13" s="282"/>
      <c r="F13" s="282"/>
      <c r="G13" s="282"/>
      <c r="H13" s="282"/>
      <c r="I13" s="8"/>
      <c r="J13" s="9"/>
      <c r="K13" s="306" t="s">
        <v>64</v>
      </c>
      <c r="L13" s="306"/>
      <c r="M13" s="306"/>
      <c r="N13" s="306"/>
      <c r="O13" s="8"/>
      <c r="P13" s="8"/>
      <c r="Q13" s="12"/>
    </row>
    <row r="14" spans="1:17" ht="21.75" customHeight="1" thickBot="1" x14ac:dyDescent="0.55000000000000004">
      <c r="A14" s="263" t="s">
        <v>66</v>
      </c>
      <c r="B14" s="263"/>
      <c r="C14" s="264"/>
      <c r="D14" s="12"/>
      <c r="E14" s="265" t="s">
        <v>67</v>
      </c>
      <c r="F14" s="266"/>
      <c r="G14" s="22" t="s">
        <v>68</v>
      </c>
      <c r="H14" s="23" t="s">
        <v>69</v>
      </c>
      <c r="I14" s="23" t="s">
        <v>178</v>
      </c>
      <c r="J14" s="17"/>
      <c r="K14" s="12"/>
      <c r="L14" s="267" t="s">
        <v>67</v>
      </c>
      <c r="M14" s="268"/>
      <c r="N14" s="24" t="s">
        <v>68</v>
      </c>
      <c r="O14" s="61" t="s">
        <v>102</v>
      </c>
      <c r="P14" s="130"/>
      <c r="Q14" s="12"/>
    </row>
    <row r="15" spans="1:17" ht="47.15" customHeight="1" thickTop="1" thickBot="1" x14ac:dyDescent="0.5">
      <c r="A15" s="271" t="s">
        <v>118</v>
      </c>
      <c r="B15" s="371" t="s">
        <v>119</v>
      </c>
      <c r="C15" s="264"/>
      <c r="D15" s="27" t="s">
        <v>74</v>
      </c>
      <c r="E15" s="246" t="s">
        <v>179</v>
      </c>
      <c r="F15" s="247"/>
      <c r="G15" s="88"/>
      <c r="H15" s="77"/>
      <c r="I15" s="77"/>
      <c r="J15" s="17"/>
      <c r="K15" s="74" t="s">
        <v>75</v>
      </c>
      <c r="L15" s="252"/>
      <c r="M15" s="253"/>
      <c r="N15" s="88"/>
      <c r="O15" s="372" t="s">
        <v>180</v>
      </c>
      <c r="P15" s="131"/>
      <c r="Q15" s="12"/>
    </row>
    <row r="16" spans="1:17" ht="52" customHeight="1" thickBot="1" x14ac:dyDescent="0.5">
      <c r="A16" s="272"/>
      <c r="B16" s="326"/>
      <c r="C16" s="264"/>
      <c r="D16" s="25" t="s">
        <v>77</v>
      </c>
      <c r="E16" s="246"/>
      <c r="F16" s="247"/>
      <c r="G16" s="88"/>
      <c r="H16" s="77"/>
      <c r="I16" s="77"/>
      <c r="J16" s="17"/>
      <c r="K16" s="75" t="s">
        <v>78</v>
      </c>
      <c r="L16" s="248"/>
      <c r="M16" s="249"/>
      <c r="N16" s="88"/>
      <c r="O16" s="373"/>
      <c r="P16" s="132"/>
      <c r="Q16" s="12"/>
    </row>
    <row r="17" spans="1:19" ht="45" customHeight="1" thickBot="1" x14ac:dyDescent="0.5">
      <c r="A17" s="272"/>
      <c r="B17" s="326"/>
      <c r="C17" s="264"/>
      <c r="D17" s="26" t="s">
        <v>79</v>
      </c>
      <c r="E17" s="250"/>
      <c r="F17" s="251"/>
      <c r="G17" s="88"/>
      <c r="H17" s="77"/>
      <c r="I17" s="77"/>
      <c r="J17" s="17"/>
      <c r="K17" s="75" t="s">
        <v>80</v>
      </c>
      <c r="L17" s="252"/>
      <c r="M17" s="253"/>
      <c r="N17" s="88"/>
      <c r="O17" s="373"/>
      <c r="P17" s="132"/>
      <c r="Q17" s="12"/>
    </row>
    <row r="18" spans="1:19" ht="46.5" customHeight="1" thickBot="1" x14ac:dyDescent="0.5">
      <c r="A18" s="272"/>
      <c r="B18" s="326"/>
      <c r="C18" s="264"/>
      <c r="D18" s="26" t="s">
        <v>81</v>
      </c>
      <c r="E18" s="250"/>
      <c r="F18" s="251"/>
      <c r="G18" s="88"/>
      <c r="H18" s="77"/>
      <c r="I18" s="77"/>
      <c r="J18" s="17"/>
      <c r="K18" s="75" t="s">
        <v>82</v>
      </c>
      <c r="L18" s="252"/>
      <c r="M18" s="253"/>
      <c r="N18" s="88"/>
      <c r="O18" s="373"/>
      <c r="P18" s="132"/>
      <c r="Q18" s="12"/>
    </row>
    <row r="19" spans="1:19" ht="41.5" customHeight="1" thickBot="1" x14ac:dyDescent="0.5">
      <c r="A19" s="272"/>
      <c r="B19" s="326"/>
      <c r="C19" s="264"/>
      <c r="D19" s="26" t="s">
        <v>84</v>
      </c>
      <c r="E19" s="246"/>
      <c r="F19" s="247"/>
      <c r="G19" s="88"/>
      <c r="H19" s="77"/>
      <c r="I19" s="77"/>
      <c r="J19" s="17"/>
      <c r="K19" s="75" t="s">
        <v>85</v>
      </c>
      <c r="L19" s="252"/>
      <c r="M19" s="253"/>
      <c r="N19" s="88"/>
      <c r="O19" s="373"/>
      <c r="P19" s="132"/>
      <c r="Q19" s="12"/>
    </row>
    <row r="20" spans="1:19" ht="40.5" customHeight="1" thickBot="1" x14ac:dyDescent="0.5">
      <c r="A20" s="272"/>
      <c r="B20" s="326"/>
      <c r="C20" s="264"/>
      <c r="D20" s="25" t="s">
        <v>86</v>
      </c>
      <c r="E20" s="250"/>
      <c r="F20" s="251"/>
      <c r="G20" s="88"/>
      <c r="H20" s="77"/>
      <c r="I20" s="77"/>
      <c r="J20" s="17"/>
      <c r="K20" s="76" t="s">
        <v>87</v>
      </c>
      <c r="L20" s="269"/>
      <c r="M20" s="270"/>
      <c r="N20" s="108"/>
      <c r="O20" s="374"/>
      <c r="P20" s="132"/>
      <c r="Q20" s="12"/>
    </row>
    <row r="21" spans="1:19" ht="22.5" customHeight="1" thickBot="1" x14ac:dyDescent="0.5">
      <c r="A21" s="272"/>
      <c r="B21" s="326"/>
      <c r="C21" s="12"/>
      <c r="D21" s="254" t="s">
        <v>121</v>
      </c>
      <c r="E21" s="255"/>
      <c r="F21" s="256"/>
      <c r="G21" s="77">
        <v>0</v>
      </c>
      <c r="H21" s="12"/>
      <c r="I21" s="12"/>
      <c r="J21" s="12"/>
      <c r="K21" s="12"/>
      <c r="L21" s="12"/>
      <c r="M21" s="12"/>
      <c r="N21" s="12"/>
      <c r="O21" s="12"/>
      <c r="P21" s="12"/>
    </row>
    <row r="22" spans="1:19" ht="21.5" thickBot="1" x14ac:dyDescent="0.5">
      <c r="A22" s="272"/>
      <c r="B22" s="326"/>
      <c r="C22" s="12"/>
      <c r="D22" s="254" t="s">
        <v>89</v>
      </c>
      <c r="E22" s="255"/>
      <c r="F22" s="256"/>
      <c r="G22" s="78">
        <f>SUM(G15:G21)</f>
        <v>0</v>
      </c>
      <c r="H22" s="12"/>
      <c r="I22" s="57" t="s">
        <v>90</v>
      </c>
      <c r="J22" s="57"/>
      <c r="K22" s="57"/>
      <c r="L22" s="57" t="s">
        <v>91</v>
      </c>
      <c r="M22" s="57"/>
      <c r="N22" s="58"/>
      <c r="O22" s="133"/>
      <c r="P22" s="12"/>
    </row>
    <row r="23" spans="1:19" ht="21.5" thickBot="1" x14ac:dyDescent="0.5">
      <c r="A23" s="273"/>
      <c r="B23" s="326"/>
      <c r="C23" s="12"/>
      <c r="D23" s="257" t="s">
        <v>92</v>
      </c>
      <c r="E23" s="258"/>
      <c r="F23" s="259"/>
      <c r="G23" s="78">
        <f>(G22/0.6)</f>
        <v>0</v>
      </c>
      <c r="H23" s="12"/>
      <c r="I23" s="210" t="s">
        <v>93</v>
      </c>
      <c r="J23" s="210"/>
      <c r="K23" s="210"/>
      <c r="L23" s="210"/>
      <c r="M23" s="210"/>
      <c r="N23" s="211"/>
      <c r="O23" s="134"/>
      <c r="P23" s="39"/>
      <c r="Q23" s="11"/>
      <c r="R23" s="11"/>
      <c r="S23" s="11"/>
    </row>
    <row r="24" spans="1:19" ht="21.5" thickBot="1" x14ac:dyDescent="0.5">
      <c r="A24" s="12"/>
      <c r="B24" s="12"/>
      <c r="C24" s="12"/>
      <c r="D24" s="260" t="s">
        <v>94</v>
      </c>
      <c r="E24" s="261"/>
      <c r="F24" s="262"/>
      <c r="G24" s="79">
        <f>(G23*50%)</f>
        <v>0</v>
      </c>
      <c r="H24" s="12"/>
      <c r="I24" s="210" t="s">
        <v>95</v>
      </c>
      <c r="J24" s="210"/>
      <c r="K24" s="210"/>
      <c r="L24" s="210"/>
      <c r="M24" s="210"/>
      <c r="N24" s="211"/>
      <c r="O24" s="134"/>
      <c r="P24" s="12"/>
    </row>
    <row r="25" spans="1:19" ht="21.5" thickTop="1" x14ac:dyDescent="0.35">
      <c r="A25" s="12"/>
      <c r="B25" s="12"/>
      <c r="C25" s="12"/>
      <c r="D25" s="12"/>
      <c r="E25" s="12"/>
      <c r="F25" s="12"/>
      <c r="G25" s="12"/>
      <c r="H25" s="12"/>
      <c r="I25" s="210" t="s">
        <v>96</v>
      </c>
      <c r="J25" s="210"/>
      <c r="K25" s="210"/>
      <c r="L25" s="210"/>
      <c r="M25" s="210"/>
      <c r="N25" s="211"/>
      <c r="O25" s="134"/>
      <c r="P25" s="12"/>
    </row>
    <row r="26" spans="1:19" ht="21" x14ac:dyDescent="0.35">
      <c r="A26" s="12"/>
      <c r="B26" s="12"/>
      <c r="C26" s="12"/>
      <c r="D26" s="12"/>
      <c r="E26" s="12"/>
      <c r="F26" s="12"/>
      <c r="G26" s="12"/>
      <c r="H26" s="12"/>
      <c r="I26" s="210" t="s">
        <v>97</v>
      </c>
      <c r="J26" s="210"/>
      <c r="K26" s="210"/>
      <c r="L26" s="210"/>
      <c r="M26" s="210"/>
      <c r="N26" s="211"/>
      <c r="O26" s="134"/>
      <c r="P26" s="12"/>
    </row>
    <row r="27" spans="1:19" ht="21.5" thickBot="1" x14ac:dyDescent="0.4">
      <c r="A27" s="12"/>
      <c r="B27" s="12"/>
      <c r="C27" s="12"/>
      <c r="D27" s="12"/>
      <c r="E27" s="12"/>
      <c r="F27" s="12"/>
      <c r="G27" s="12"/>
      <c r="H27" s="12"/>
      <c r="I27" s="12"/>
      <c r="J27" s="12"/>
      <c r="K27" s="12"/>
      <c r="L27" s="12"/>
      <c r="M27" s="12"/>
      <c r="N27" s="12"/>
      <c r="O27" s="12"/>
      <c r="P27" s="12"/>
    </row>
    <row r="28" spans="1:19" ht="21.5" thickBot="1" x14ac:dyDescent="0.55000000000000004">
      <c r="A28" s="361"/>
      <c r="B28" s="362"/>
      <c r="C28" s="362"/>
      <c r="D28" s="362"/>
      <c r="E28" s="362"/>
      <c r="F28" s="362"/>
      <c r="G28" s="362"/>
      <c r="H28" s="362"/>
      <c r="I28" s="362"/>
      <c r="J28" s="362"/>
      <c r="K28" s="362"/>
      <c r="L28" s="362"/>
      <c r="M28" s="362"/>
      <c r="N28" s="362"/>
      <c r="O28" s="362"/>
      <c r="P28" s="363"/>
    </row>
    <row r="29" spans="1:19" ht="37.5" customHeight="1" x14ac:dyDescent="0.8">
      <c r="A29" s="214" t="s">
        <v>98</v>
      </c>
      <c r="B29" s="214"/>
      <c r="C29" s="214"/>
      <c r="D29" s="214"/>
      <c r="E29" s="214"/>
      <c r="F29" s="214"/>
      <c r="G29" s="214"/>
      <c r="H29" s="214"/>
      <c r="I29" s="214"/>
      <c r="J29" s="214"/>
      <c r="K29" s="214"/>
      <c r="L29" s="214"/>
      <c r="M29" s="214"/>
      <c r="N29" s="214"/>
      <c r="O29" s="214"/>
      <c r="P29" s="214"/>
    </row>
    <row r="30" spans="1:19" ht="16.5" customHeight="1" thickBot="1" x14ac:dyDescent="0.4">
      <c r="A30" s="12"/>
      <c r="B30" s="12"/>
      <c r="C30" s="12"/>
      <c r="D30" s="12"/>
      <c r="E30" s="12"/>
      <c r="F30" s="12"/>
      <c r="G30" s="12"/>
      <c r="H30" s="12"/>
      <c r="I30" s="12"/>
      <c r="J30" s="12"/>
      <c r="K30" s="12"/>
      <c r="L30" s="12"/>
      <c r="M30" s="12"/>
      <c r="N30" s="12"/>
      <c r="O30" s="12"/>
      <c r="P30" s="12"/>
    </row>
    <row r="31" spans="1:19" ht="21.75" customHeight="1" thickTop="1" thickBot="1" x14ac:dyDescent="0.55000000000000004">
      <c r="A31" s="375" t="s">
        <v>181</v>
      </c>
      <c r="B31" s="326"/>
      <c r="C31" s="12"/>
      <c r="D31" s="218" t="s">
        <v>100</v>
      </c>
      <c r="E31" s="219"/>
      <c r="F31" s="220"/>
      <c r="G31" s="220"/>
      <c r="H31" s="221"/>
      <c r="I31" s="68" t="s">
        <v>101</v>
      </c>
      <c r="J31" s="12"/>
      <c r="K31" s="222" t="s">
        <v>102</v>
      </c>
      <c r="L31" s="223"/>
      <c r="M31" s="12"/>
      <c r="N31" s="12"/>
      <c r="O31" s="12"/>
      <c r="P31" s="12"/>
    </row>
    <row r="32" spans="1:19" ht="30.75" customHeight="1" thickBot="1" x14ac:dyDescent="0.4">
      <c r="A32" s="325"/>
      <c r="B32" s="326"/>
      <c r="C32" s="12"/>
      <c r="D32" s="224" t="s">
        <v>103</v>
      </c>
      <c r="E32" s="225"/>
      <c r="F32" s="226"/>
      <c r="G32" s="226"/>
      <c r="H32" s="227"/>
      <c r="I32" s="121">
        <v>20</v>
      </c>
      <c r="J32" s="12"/>
      <c r="K32" s="319" t="s">
        <v>182</v>
      </c>
      <c r="L32" s="320"/>
      <c r="M32" s="12"/>
      <c r="N32" s="12"/>
      <c r="O32" s="12"/>
      <c r="P32" s="12"/>
    </row>
    <row r="33" spans="1:16" ht="33" customHeight="1" thickBot="1" x14ac:dyDescent="0.4">
      <c r="A33" s="325"/>
      <c r="B33" s="326"/>
      <c r="C33" s="12"/>
      <c r="D33" s="230"/>
      <c r="E33" s="231"/>
      <c r="F33" s="376"/>
      <c r="G33" s="376"/>
      <c r="H33" s="377"/>
      <c r="I33" s="77"/>
      <c r="J33" s="12"/>
      <c r="K33" s="321"/>
      <c r="L33" s="321"/>
      <c r="M33" s="12"/>
      <c r="N33" s="12"/>
      <c r="O33" s="12"/>
      <c r="P33" s="12"/>
    </row>
    <row r="34" spans="1:16" ht="36" customHeight="1" thickBot="1" x14ac:dyDescent="0.4">
      <c r="A34" s="325"/>
      <c r="B34" s="326"/>
      <c r="C34" s="12"/>
      <c r="D34" s="230"/>
      <c r="E34" s="231"/>
      <c r="F34" s="376"/>
      <c r="G34" s="376"/>
      <c r="H34" s="377"/>
      <c r="I34" s="77">
        <v>0</v>
      </c>
      <c r="J34" s="12"/>
      <c r="K34" s="321"/>
      <c r="L34" s="321"/>
      <c r="M34" s="12"/>
      <c r="N34" s="12"/>
      <c r="O34" s="12"/>
      <c r="P34" s="12"/>
    </row>
    <row r="35" spans="1:16" ht="36" customHeight="1" thickBot="1" x14ac:dyDescent="0.4">
      <c r="A35" s="325"/>
      <c r="B35" s="326"/>
      <c r="C35" s="12"/>
      <c r="D35" s="230"/>
      <c r="E35" s="231"/>
      <c r="F35" s="376"/>
      <c r="G35" s="376"/>
      <c r="H35" s="377"/>
      <c r="I35" s="77">
        <v>0</v>
      </c>
      <c r="J35" s="12"/>
      <c r="K35" s="321"/>
      <c r="L35" s="321"/>
      <c r="M35" s="12"/>
      <c r="N35" s="12"/>
      <c r="O35" s="12"/>
      <c r="P35" s="12"/>
    </row>
    <row r="36" spans="1:16" ht="19.5" customHeight="1" thickBot="1" x14ac:dyDescent="0.5">
      <c r="A36" s="12"/>
      <c r="B36" s="12"/>
      <c r="C36" s="12"/>
      <c r="D36" s="12"/>
      <c r="E36" s="12"/>
      <c r="F36" s="12"/>
      <c r="G36" s="234" t="s">
        <v>183</v>
      </c>
      <c r="H36" s="235"/>
      <c r="I36" s="32">
        <f>SUM(I32:I35)</f>
        <v>20</v>
      </c>
      <c r="J36" s="12"/>
      <c r="K36" s="321"/>
      <c r="L36" s="321"/>
      <c r="M36" s="12"/>
      <c r="N36" s="12"/>
      <c r="O36" s="12"/>
      <c r="P36" s="12"/>
    </row>
    <row r="37" spans="1:16" ht="40.5" customHeight="1" thickBot="1" x14ac:dyDescent="0.5">
      <c r="A37" s="12"/>
      <c r="B37" s="12"/>
      <c r="C37" s="12"/>
      <c r="D37" s="12"/>
      <c r="E37" s="12"/>
      <c r="F37" s="12"/>
      <c r="G37" s="236" t="s">
        <v>94</v>
      </c>
      <c r="H37" s="237"/>
      <c r="I37" s="33">
        <f>SUM(I36/40*20)</f>
        <v>10</v>
      </c>
      <c r="J37" s="12"/>
      <c r="K37" s="321"/>
      <c r="L37" s="321"/>
      <c r="M37" s="12"/>
      <c r="N37" s="12"/>
      <c r="O37" s="12"/>
      <c r="P37" s="12"/>
    </row>
    <row r="38" spans="1:16" ht="21.5" thickBot="1" x14ac:dyDescent="0.4">
      <c r="A38" s="12"/>
      <c r="B38" s="12"/>
      <c r="C38" s="12"/>
      <c r="D38" s="12"/>
      <c r="E38" s="12"/>
      <c r="F38" s="12"/>
      <c r="G38" s="12"/>
      <c r="H38" s="12"/>
      <c r="I38" s="12"/>
      <c r="J38" s="12"/>
      <c r="K38" s="12"/>
      <c r="L38" s="12"/>
      <c r="M38" s="12"/>
      <c r="N38" s="12"/>
      <c r="O38" s="12"/>
      <c r="P38" s="12"/>
    </row>
    <row r="39" spans="1:16" ht="21.5" thickBot="1" x14ac:dyDescent="0.55000000000000004">
      <c r="A39" s="361"/>
      <c r="B39" s="362"/>
      <c r="C39" s="362"/>
      <c r="D39" s="362"/>
      <c r="E39" s="362"/>
      <c r="F39" s="362"/>
      <c r="G39" s="362"/>
      <c r="H39" s="362"/>
      <c r="I39" s="362"/>
      <c r="J39" s="362"/>
      <c r="K39" s="362"/>
      <c r="L39" s="362"/>
      <c r="M39" s="362"/>
      <c r="N39" s="362"/>
      <c r="O39" s="362"/>
      <c r="P39" s="363"/>
    </row>
    <row r="40" spans="1:16" ht="36" x14ac:dyDescent="0.8">
      <c r="A40" s="214" t="s">
        <v>106</v>
      </c>
      <c r="B40" s="214"/>
      <c r="C40" s="214"/>
      <c r="D40" s="214"/>
      <c r="E40" s="214"/>
      <c r="F40" s="214"/>
      <c r="G40" s="214"/>
      <c r="H40" s="214"/>
      <c r="I40" s="214"/>
      <c r="J40" s="214"/>
      <c r="K40" s="214"/>
      <c r="L40" s="214"/>
      <c r="M40" s="214"/>
      <c r="N40" s="214"/>
      <c r="O40" s="214"/>
      <c r="P40" s="214"/>
    </row>
    <row r="41" spans="1:16" ht="24" customHeight="1" thickBot="1" x14ac:dyDescent="0.4">
      <c r="A41" s="12"/>
      <c r="B41" s="12"/>
      <c r="C41" s="12"/>
      <c r="D41" s="12"/>
      <c r="E41" s="12"/>
      <c r="F41" s="12"/>
      <c r="G41" s="12"/>
      <c r="H41" s="12"/>
      <c r="I41" s="12"/>
      <c r="J41" s="12"/>
      <c r="K41" s="335" t="s">
        <v>71</v>
      </c>
      <c r="L41" s="335"/>
      <c r="M41" s="335"/>
      <c r="N41" s="12"/>
      <c r="O41" s="12"/>
      <c r="P41" s="12"/>
    </row>
    <row r="42" spans="1:16" ht="22.5" customHeight="1" thickTop="1" thickBot="1" x14ac:dyDescent="0.55000000000000004">
      <c r="A42" s="12"/>
      <c r="B42" s="12"/>
      <c r="C42" s="12"/>
      <c r="D42" s="12"/>
      <c r="E42" s="12"/>
      <c r="F42" s="12"/>
      <c r="G42" s="238" t="s">
        <v>108</v>
      </c>
      <c r="H42" s="239"/>
      <c r="I42" s="63" t="str">
        <f>IFERROR(N5,"0")</f>
        <v>0</v>
      </c>
      <c r="J42" s="12"/>
      <c r="K42" s="335" t="s">
        <v>184</v>
      </c>
      <c r="L42" s="335"/>
      <c r="M42" s="335"/>
      <c r="N42" s="12"/>
      <c r="O42" s="12"/>
      <c r="P42" s="12"/>
    </row>
    <row r="43" spans="1:16" ht="21.75" customHeight="1" thickBot="1" x14ac:dyDescent="0.55000000000000004">
      <c r="A43" s="12"/>
      <c r="B43" s="12"/>
      <c r="C43" s="12"/>
      <c r="D43" s="12"/>
      <c r="E43" s="12"/>
      <c r="F43" s="12"/>
      <c r="G43" s="241" t="s">
        <v>110</v>
      </c>
      <c r="H43" s="242"/>
      <c r="I43" s="63">
        <f>G24</f>
        <v>0</v>
      </c>
      <c r="J43" s="12"/>
      <c r="K43" s="335"/>
      <c r="L43" s="335"/>
      <c r="M43" s="335"/>
      <c r="N43" s="12"/>
      <c r="O43" s="12"/>
      <c r="P43" s="12"/>
    </row>
    <row r="44" spans="1:16" ht="21.75" customHeight="1" thickBot="1" x14ac:dyDescent="0.55000000000000004">
      <c r="A44" s="12"/>
      <c r="B44" s="12"/>
      <c r="C44" s="12"/>
      <c r="D44" s="12"/>
      <c r="E44" s="12"/>
      <c r="F44" s="12"/>
      <c r="G44" s="241" t="s">
        <v>111</v>
      </c>
      <c r="H44" s="242"/>
      <c r="I44" s="63">
        <f>I37</f>
        <v>10</v>
      </c>
      <c r="J44" s="12"/>
      <c r="K44" s="335"/>
      <c r="L44" s="335"/>
      <c r="M44" s="335"/>
      <c r="N44" s="12"/>
      <c r="O44" s="12"/>
      <c r="P44" s="12"/>
    </row>
    <row r="45" spans="1:16" ht="24" customHeight="1" thickBot="1" x14ac:dyDescent="0.6">
      <c r="A45" s="12"/>
      <c r="B45" s="12"/>
      <c r="C45" s="12"/>
      <c r="D45" s="12"/>
      <c r="E45" s="12"/>
      <c r="F45" s="243" t="s">
        <v>185</v>
      </c>
      <c r="G45" s="244"/>
      <c r="H45" s="245"/>
      <c r="I45" s="109">
        <f>SUM(I42:I44)</f>
        <v>10</v>
      </c>
      <c r="J45" s="12"/>
      <c r="K45" s="335"/>
      <c r="L45" s="335"/>
      <c r="M45" s="335"/>
      <c r="N45" s="12"/>
      <c r="O45" s="12"/>
      <c r="P45" s="12"/>
    </row>
    <row r="46" spans="1:16" ht="7.5" customHeight="1" x14ac:dyDescent="0.35">
      <c r="A46" s="12"/>
      <c r="B46" s="12"/>
      <c r="C46" s="12"/>
      <c r="D46" s="12"/>
      <c r="E46" s="12"/>
      <c r="F46" s="12"/>
      <c r="G46" s="12"/>
      <c r="H46" s="12"/>
      <c r="I46" s="12"/>
      <c r="J46" s="12"/>
      <c r="K46" s="335"/>
      <c r="L46" s="335"/>
      <c r="M46" s="335"/>
      <c r="N46" s="12"/>
      <c r="O46" s="12"/>
      <c r="P46" s="12"/>
    </row>
    <row r="47" spans="1:16" ht="21" x14ac:dyDescent="0.35">
      <c r="A47" s="12"/>
      <c r="B47" s="12"/>
      <c r="C47" s="12"/>
      <c r="D47" s="12"/>
      <c r="E47" s="12"/>
      <c r="F47" s="12"/>
      <c r="G47" s="12"/>
      <c r="H47" s="12"/>
      <c r="I47" s="12"/>
      <c r="J47" s="12"/>
      <c r="K47" s="12"/>
      <c r="L47" s="12"/>
      <c r="M47" s="12"/>
      <c r="N47" s="12"/>
      <c r="O47" s="12"/>
      <c r="P47" s="12"/>
    </row>
    <row r="48" spans="1:16" ht="21" x14ac:dyDescent="0.35">
      <c r="A48" s="12"/>
      <c r="B48" s="12"/>
      <c r="C48" s="12"/>
      <c r="D48" s="12"/>
      <c r="E48" s="12"/>
      <c r="F48" s="12"/>
      <c r="G48" s="12"/>
      <c r="H48" s="12"/>
      <c r="I48" s="12"/>
      <c r="J48" s="12"/>
      <c r="K48" s="12"/>
      <c r="L48" s="12"/>
      <c r="M48" s="12"/>
      <c r="N48" s="12"/>
      <c r="O48" s="12"/>
      <c r="P48" s="12"/>
    </row>
  </sheetData>
  <sheetProtection selectLockedCells="1"/>
  <mergeCells count="64">
    <mergeCell ref="G42:H42"/>
    <mergeCell ref="K42:M46"/>
    <mergeCell ref="G43:H43"/>
    <mergeCell ref="G44:H44"/>
    <mergeCell ref="F45:H45"/>
    <mergeCell ref="A40:P40"/>
    <mergeCell ref="G36:H36"/>
    <mergeCell ref="G37:H37"/>
    <mergeCell ref="A39:P39"/>
    <mergeCell ref="K41:M41"/>
    <mergeCell ref="I26:N26"/>
    <mergeCell ref="A28:P28"/>
    <mergeCell ref="A29:P29"/>
    <mergeCell ref="A31:B35"/>
    <mergeCell ref="K31:L31"/>
    <mergeCell ref="K32:L37"/>
    <mergeCell ref="D32:H32"/>
    <mergeCell ref="D33:H33"/>
    <mergeCell ref="D34:H34"/>
    <mergeCell ref="D35:H35"/>
    <mergeCell ref="D31:H31"/>
    <mergeCell ref="I25:N25"/>
    <mergeCell ref="O15:O20"/>
    <mergeCell ref="E16:F16"/>
    <mergeCell ref="L16:M16"/>
    <mergeCell ref="E17:F17"/>
    <mergeCell ref="L17:M17"/>
    <mergeCell ref="E18:F18"/>
    <mergeCell ref="L18:M18"/>
    <mergeCell ref="E19:F19"/>
    <mergeCell ref="L19:M19"/>
    <mergeCell ref="E20:F20"/>
    <mergeCell ref="D22:F22"/>
    <mergeCell ref="D23:F23"/>
    <mergeCell ref="I23:N23"/>
    <mergeCell ref="D24:F24"/>
    <mergeCell ref="I24:N24"/>
    <mergeCell ref="A12:P12"/>
    <mergeCell ref="A14:B14"/>
    <mergeCell ref="C14:C20"/>
    <mergeCell ref="E14:F14"/>
    <mergeCell ref="L14:M14"/>
    <mergeCell ref="A15:A23"/>
    <mergeCell ref="B15:B23"/>
    <mergeCell ref="E15:F15"/>
    <mergeCell ref="L15:M15"/>
    <mergeCell ref="L20:M20"/>
    <mergeCell ref="D21:F21"/>
    <mergeCell ref="D13:H13"/>
    <mergeCell ref="K13:N13"/>
    <mergeCell ref="A5:A9"/>
    <mergeCell ref="M5:M9"/>
    <mergeCell ref="N5:N9"/>
    <mergeCell ref="A11:P11"/>
    <mergeCell ref="A1:P1"/>
    <mergeCell ref="A2:P2"/>
    <mergeCell ref="C3:C4"/>
    <mergeCell ref="D3:D4"/>
    <mergeCell ref="E3:E4"/>
    <mergeCell ref="F3:H3"/>
    <mergeCell ref="I3:I4"/>
    <mergeCell ref="J3:J4"/>
    <mergeCell ref="K3:K4"/>
    <mergeCell ref="L3:L4"/>
  </mergeCells>
  <conditionalFormatting sqref="I9:K9">
    <cfRule type="containsText" dxfId="10" priority="3" operator="containsText" text="STOP">
      <formula>NOT(ISERROR(SEARCH("STOP",I9)))</formula>
    </cfRule>
  </conditionalFormatting>
  <conditionalFormatting sqref="M5:N9">
    <cfRule type="containsText" dxfId="9" priority="1" operator="containsText" text="STOP">
      <formula>NOT(ISERROR(SEARCH("STOP",M5)))</formula>
    </cfRule>
  </conditionalFormatting>
  <dataValidations count="1">
    <dataValidation type="list" allowBlank="1" showInputMessage="1" showErrorMessage="1" sqref="D7 H7:L7" xr:uid="{0D7FA823-7D7F-4AF1-B4A6-0696FF8F5182}">
      <formula1>"Yes, No"</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BA39297D-27C4-4F7F-9846-4FA295280D6A}">
          <x14:formula1>
            <xm:f>IA!$C$2:$C$97</xm:f>
          </x14:formula1>
          <xm:sqref>D33:H33 D34:H34 D35:H35</xm:sqref>
        </x14:dataValidation>
        <x14:dataValidation type="list" allowBlank="1" showInputMessage="1" showErrorMessage="1" xr:uid="{F541FE6B-5AFC-4170-ACD6-C386A73ECCAD}">
          <x14:formula1>
            <xm:f>'iKM-PI Quality Measures'!$A$2:$A$27</xm:f>
          </x14:formula1>
          <xm:sqref>E15:F20 L15:M20</xm:sqref>
        </x14:dataValidation>
        <x14:dataValidation type="list" allowBlank="1" showInputMessage="1" showErrorMessage="1" xr:uid="{97071DCE-34AA-4E99-B8CA-717058437B59}">
          <x14:formula1>
            <xm:f>Calc_Validation_DropDown!$A$6:$A$7</xm:f>
          </x14:formula1>
          <xm:sqref>I15:I20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447EB-DA5E-4602-97D6-B61B678D558F}">
  <sheetPr>
    <tabColor theme="7"/>
  </sheetPr>
  <dimension ref="A1:S66"/>
  <sheetViews>
    <sheetView zoomScale="70" zoomScaleNormal="70" workbookViewId="0">
      <selection activeCell="E8" sqref="E8:F8"/>
    </sheetView>
  </sheetViews>
  <sheetFormatPr defaultRowHeight="14.5" x14ac:dyDescent="0.35"/>
  <cols>
    <col min="1" max="1" width="29.81640625" customWidth="1"/>
    <col min="2" max="2" width="24.54296875" customWidth="1"/>
    <col min="3" max="3" width="13.81640625" customWidth="1"/>
    <col min="4" max="4" width="17.453125" customWidth="1"/>
    <col min="5" max="5" width="13.81640625" customWidth="1"/>
    <col min="6" max="6" width="21" customWidth="1"/>
    <col min="7" max="7" width="19.453125" customWidth="1"/>
    <col min="8" max="8" width="18.1796875" customWidth="1"/>
    <col min="9" max="9" width="20.1796875" customWidth="1"/>
    <col min="10" max="10" width="18.81640625" customWidth="1"/>
    <col min="11" max="11" width="19" customWidth="1"/>
    <col min="12" max="12" width="21.81640625" customWidth="1"/>
    <col min="13" max="13" width="24.54296875" customWidth="1"/>
    <col min="14" max="14" width="29.81640625" customWidth="1"/>
    <col min="15" max="15" width="37.453125" customWidth="1"/>
    <col min="16" max="16" width="8.7265625" customWidth="1"/>
  </cols>
  <sheetData>
    <row r="1" spans="1:19" ht="41.5" thickBot="1" x14ac:dyDescent="0.95">
      <c r="A1" s="290" t="s">
        <v>549</v>
      </c>
      <c r="B1" s="290"/>
      <c r="C1" s="290"/>
      <c r="D1" s="290"/>
      <c r="E1" s="290"/>
      <c r="F1" s="290"/>
      <c r="G1" s="290"/>
      <c r="H1" s="290"/>
      <c r="I1" s="290"/>
      <c r="J1" s="290"/>
      <c r="K1" s="290"/>
      <c r="L1" s="290"/>
      <c r="M1" s="290"/>
      <c r="N1" s="290"/>
      <c r="O1" s="290"/>
      <c r="P1" s="154"/>
    </row>
    <row r="2" spans="1:19" ht="36" x14ac:dyDescent="0.8">
      <c r="A2" s="291" t="s">
        <v>545</v>
      </c>
      <c r="B2" s="292"/>
      <c r="C2" s="292"/>
      <c r="D2" s="292"/>
      <c r="E2" s="292"/>
      <c r="F2" s="292"/>
      <c r="G2" s="292"/>
      <c r="H2" s="292"/>
      <c r="I2" s="292"/>
      <c r="J2" s="292"/>
      <c r="K2" s="292"/>
      <c r="L2" s="292"/>
      <c r="M2" s="292"/>
      <c r="N2" s="292"/>
      <c r="O2" s="292"/>
      <c r="P2" s="138"/>
    </row>
    <row r="3" spans="1:19" ht="21.5" thickBot="1" x14ac:dyDescent="0.55000000000000004">
      <c r="A3" s="14"/>
      <c r="B3" s="2"/>
      <c r="C3" s="2"/>
      <c r="D3" s="2"/>
      <c r="E3" s="2"/>
      <c r="F3" s="2"/>
      <c r="G3" s="2"/>
      <c r="H3" s="2"/>
      <c r="I3" s="2"/>
      <c r="J3" s="2"/>
      <c r="K3" s="2"/>
      <c r="L3" s="2"/>
      <c r="M3" s="2"/>
      <c r="N3" s="2"/>
      <c r="O3" s="12"/>
      <c r="P3" s="12"/>
    </row>
    <row r="4" spans="1:19" ht="21.5" thickBot="1" x14ac:dyDescent="0.55000000000000004">
      <c r="A4" s="212"/>
      <c r="B4" s="213"/>
      <c r="C4" s="213"/>
      <c r="D4" s="213"/>
      <c r="E4" s="213"/>
      <c r="F4" s="213"/>
      <c r="G4" s="213"/>
      <c r="H4" s="213"/>
      <c r="I4" s="213"/>
      <c r="J4" s="213"/>
      <c r="K4" s="213"/>
      <c r="L4" s="213"/>
      <c r="M4" s="213"/>
      <c r="N4" s="213"/>
      <c r="O4" s="213"/>
      <c r="P4" s="156"/>
    </row>
    <row r="5" spans="1:19" ht="37.5" customHeight="1" x14ac:dyDescent="0.8">
      <c r="A5" s="214" t="s">
        <v>117</v>
      </c>
      <c r="B5" s="214"/>
      <c r="C5" s="214"/>
      <c r="D5" s="214"/>
      <c r="E5" s="214"/>
      <c r="F5" s="214"/>
      <c r="G5" s="214"/>
      <c r="H5" s="214"/>
      <c r="I5" s="214"/>
      <c r="J5" s="214"/>
      <c r="K5" s="214"/>
      <c r="L5" s="214"/>
      <c r="M5" s="214"/>
      <c r="N5" s="214"/>
      <c r="O5" s="214"/>
      <c r="P5" s="111"/>
    </row>
    <row r="6" spans="1:19" ht="52.5" customHeight="1" thickBot="1" x14ac:dyDescent="0.65">
      <c r="A6" s="2"/>
      <c r="B6" s="9"/>
      <c r="C6" s="9"/>
      <c r="D6" s="282" t="s">
        <v>63</v>
      </c>
      <c r="E6" s="282"/>
      <c r="F6" s="282"/>
      <c r="G6" s="282"/>
      <c r="H6" s="282"/>
      <c r="I6" s="9"/>
      <c r="J6" s="306" t="s">
        <v>64</v>
      </c>
      <c r="K6" s="306"/>
      <c r="L6" s="306"/>
      <c r="M6" s="306"/>
      <c r="N6" s="8"/>
      <c r="O6" s="192" t="s">
        <v>547</v>
      </c>
      <c r="P6" s="12"/>
    </row>
    <row r="7" spans="1:19" ht="26.5" thickBot="1" x14ac:dyDescent="0.55000000000000004">
      <c r="A7" s="316" t="s">
        <v>66</v>
      </c>
      <c r="B7" s="316"/>
      <c r="C7" s="264"/>
      <c r="D7" s="12"/>
      <c r="E7" s="265" t="s">
        <v>67</v>
      </c>
      <c r="F7" s="266"/>
      <c r="G7" s="22" t="s">
        <v>68</v>
      </c>
      <c r="H7" s="23" t="s">
        <v>69</v>
      </c>
      <c r="I7" s="17"/>
      <c r="J7" s="12"/>
      <c r="K7" s="317" t="s">
        <v>67</v>
      </c>
      <c r="L7" s="318"/>
      <c r="M7" s="80" t="s">
        <v>68</v>
      </c>
      <c r="N7" s="61" t="s">
        <v>102</v>
      </c>
      <c r="O7" s="12"/>
      <c r="P7" s="12"/>
    </row>
    <row r="8" spans="1:19" ht="44.15" customHeight="1" thickTop="1" thickBot="1" x14ac:dyDescent="0.5">
      <c r="A8" s="307" t="s">
        <v>118</v>
      </c>
      <c r="B8" s="310" t="s">
        <v>119</v>
      </c>
      <c r="C8" s="264"/>
      <c r="D8" s="27" t="s">
        <v>74</v>
      </c>
      <c r="E8" s="248" t="s">
        <v>461</v>
      </c>
      <c r="F8" s="249"/>
      <c r="G8" s="88">
        <v>0</v>
      </c>
      <c r="H8" s="121" t="str">
        <f>INDEX('iKM Quality APM'!C3:C28, MATCH(E8, 'iKM Quality APM'!A3:A28, 0))</f>
        <v>High</v>
      </c>
      <c r="I8" s="17"/>
      <c r="J8" s="74" t="s">
        <v>75</v>
      </c>
      <c r="K8" s="304"/>
      <c r="L8" s="305"/>
      <c r="M8" s="106"/>
      <c r="N8" s="313" t="s">
        <v>120</v>
      </c>
      <c r="O8" s="12"/>
      <c r="P8" s="12"/>
    </row>
    <row r="9" spans="1:19" ht="45" customHeight="1" thickBot="1" x14ac:dyDescent="0.5">
      <c r="A9" s="308"/>
      <c r="B9" s="311"/>
      <c r="C9" s="264"/>
      <c r="D9" s="25" t="s">
        <v>77</v>
      </c>
      <c r="E9" s="248"/>
      <c r="F9" s="249"/>
      <c r="G9" s="88">
        <v>0</v>
      </c>
      <c r="H9" s="121" t="e">
        <f>INDEX('iKM Quality APM'!C4:C29, MATCH(E9, 'iKM Quality APM'!A4:A29, 0))</f>
        <v>#N/A</v>
      </c>
      <c r="I9" s="17"/>
      <c r="J9" s="75" t="s">
        <v>78</v>
      </c>
      <c r="K9" s="252"/>
      <c r="L9" s="253"/>
      <c r="M9" s="88"/>
      <c r="N9" s="314"/>
      <c r="O9" s="12"/>
      <c r="P9" s="12"/>
    </row>
    <row r="10" spans="1:19" ht="43.5" customHeight="1" thickBot="1" x14ac:dyDescent="0.5">
      <c r="A10" s="308"/>
      <c r="B10" s="311"/>
      <c r="C10" s="264"/>
      <c r="D10" s="26" t="s">
        <v>79</v>
      </c>
      <c r="E10" s="248"/>
      <c r="F10" s="249"/>
      <c r="G10" s="88">
        <v>0</v>
      </c>
      <c r="H10" s="121" t="e">
        <f>INDEX('iKM Quality APM'!C5:C30, MATCH(E10, 'iKM Quality APM'!A5:A30, 0))</f>
        <v>#N/A</v>
      </c>
      <c r="I10" s="17"/>
      <c r="J10" s="75" t="s">
        <v>80</v>
      </c>
      <c r="K10" s="252"/>
      <c r="L10" s="253"/>
      <c r="M10" s="88"/>
      <c r="N10" s="314"/>
      <c r="O10" s="12"/>
      <c r="P10" s="12"/>
    </row>
    <row r="11" spans="1:19" ht="46.5" customHeight="1" thickBot="1" x14ac:dyDescent="0.5">
      <c r="A11" s="308"/>
      <c r="B11" s="311"/>
      <c r="C11" s="264"/>
      <c r="D11" s="26" t="s">
        <v>81</v>
      </c>
      <c r="E11" s="248"/>
      <c r="F11" s="249"/>
      <c r="G11" s="88">
        <v>0</v>
      </c>
      <c r="H11" s="121" t="e">
        <f>INDEX('iKM Quality APM'!C6:C31, MATCH(E11, 'iKM Quality APM'!A6:A31, 0))</f>
        <v>#N/A</v>
      </c>
      <c r="I11" s="17"/>
      <c r="J11" s="75" t="s">
        <v>82</v>
      </c>
      <c r="K11" s="252"/>
      <c r="L11" s="253"/>
      <c r="M11" s="88"/>
      <c r="N11" s="314"/>
      <c r="O11" s="12"/>
      <c r="P11" s="12"/>
    </row>
    <row r="12" spans="1:19" ht="48" customHeight="1" thickBot="1" x14ac:dyDescent="0.5">
      <c r="A12" s="308"/>
      <c r="B12" s="311"/>
      <c r="C12" s="264"/>
      <c r="D12" s="26" t="s">
        <v>84</v>
      </c>
      <c r="E12" s="248"/>
      <c r="F12" s="249"/>
      <c r="G12" s="88">
        <v>0</v>
      </c>
      <c r="H12" s="121" t="e">
        <f>INDEX('iKM Quality APM'!C7:C32, MATCH(E12, 'iKM Quality APM'!A7:A32, 0))</f>
        <v>#N/A</v>
      </c>
      <c r="I12" s="17"/>
      <c r="J12" s="75" t="s">
        <v>85</v>
      </c>
      <c r="K12" s="252"/>
      <c r="L12" s="253"/>
      <c r="M12" s="88"/>
      <c r="N12" s="314"/>
      <c r="O12" s="12"/>
      <c r="P12" s="12"/>
    </row>
    <row r="13" spans="1:19" ht="47.15" customHeight="1" thickBot="1" x14ac:dyDescent="0.5">
      <c r="A13" s="308"/>
      <c r="B13" s="311"/>
      <c r="C13" s="264"/>
      <c r="D13" s="25" t="s">
        <v>86</v>
      </c>
      <c r="E13" s="248"/>
      <c r="F13" s="249"/>
      <c r="G13" s="88">
        <v>0</v>
      </c>
      <c r="H13" s="121" t="e">
        <f>INDEX('iKM Quality APM'!C8:C33, MATCH(E13, 'iKM Quality APM'!A8:A33, 0))</f>
        <v>#N/A</v>
      </c>
      <c r="I13" s="17"/>
      <c r="J13" s="76" t="s">
        <v>87</v>
      </c>
      <c r="K13" s="269"/>
      <c r="L13" s="270"/>
      <c r="M13" s="107"/>
      <c r="N13" s="315"/>
      <c r="O13" s="12"/>
      <c r="P13" s="12"/>
    </row>
    <row r="14" spans="1:19" ht="22.5" customHeight="1" thickBot="1" x14ac:dyDescent="0.5">
      <c r="A14" s="308"/>
      <c r="B14" s="311"/>
      <c r="C14" s="12"/>
      <c r="D14" s="254" t="s">
        <v>121</v>
      </c>
      <c r="E14" s="255"/>
      <c r="F14" s="256"/>
      <c r="G14" s="77">
        <v>0</v>
      </c>
      <c r="H14" s="12"/>
      <c r="I14" s="12"/>
      <c r="J14" s="12"/>
      <c r="K14" s="12"/>
      <c r="L14" s="12"/>
      <c r="M14" s="12"/>
      <c r="N14" s="12"/>
      <c r="O14" s="12"/>
      <c r="P14" s="12"/>
    </row>
    <row r="15" spans="1:19" ht="21.5" thickBot="1" x14ac:dyDescent="0.5">
      <c r="A15" s="308"/>
      <c r="B15" s="311"/>
      <c r="C15" s="12"/>
      <c r="D15" s="254" t="s">
        <v>89</v>
      </c>
      <c r="E15" s="255"/>
      <c r="F15" s="256"/>
      <c r="G15" s="78">
        <f>SUM(G8:G14)</f>
        <v>0</v>
      </c>
      <c r="H15" s="12"/>
      <c r="I15" s="57" t="s">
        <v>90</v>
      </c>
      <c r="J15" s="57"/>
      <c r="K15" s="57"/>
      <c r="L15" s="57" t="s">
        <v>91</v>
      </c>
      <c r="M15" s="57"/>
      <c r="N15" s="58"/>
      <c r="O15" s="12"/>
      <c r="P15" s="12"/>
    </row>
    <row r="16" spans="1:19" ht="21.5" thickBot="1" x14ac:dyDescent="0.5">
      <c r="A16" s="309"/>
      <c r="B16" s="312"/>
      <c r="C16" s="12"/>
      <c r="D16" s="257" t="s">
        <v>92</v>
      </c>
      <c r="E16" s="258"/>
      <c r="F16" s="259"/>
      <c r="G16" s="78">
        <f>MIN(100,G15/0.6)</f>
        <v>0</v>
      </c>
      <c r="H16" s="12"/>
      <c r="I16" s="210" t="s">
        <v>93</v>
      </c>
      <c r="J16" s="210"/>
      <c r="K16" s="210"/>
      <c r="L16" s="210"/>
      <c r="M16" s="210"/>
      <c r="N16" s="211"/>
      <c r="O16" s="39"/>
      <c r="P16" s="39"/>
      <c r="Q16" s="11"/>
      <c r="R16" s="11"/>
      <c r="S16" s="11"/>
    </row>
    <row r="17" spans="1:16" ht="21.5" thickBot="1" x14ac:dyDescent="0.5">
      <c r="A17" s="12"/>
      <c r="B17" s="12"/>
      <c r="C17" s="12"/>
      <c r="D17" s="260" t="s">
        <v>94</v>
      </c>
      <c r="E17" s="261"/>
      <c r="F17" s="262"/>
      <c r="G17" s="79">
        <f>(G16*55%)</f>
        <v>0</v>
      </c>
      <c r="H17" s="12"/>
      <c r="I17" s="210" t="s">
        <v>95</v>
      </c>
      <c r="J17" s="210"/>
      <c r="K17" s="210"/>
      <c r="L17" s="210"/>
      <c r="M17" s="210"/>
      <c r="N17" s="211"/>
      <c r="O17" s="12"/>
      <c r="P17" s="12"/>
    </row>
    <row r="18" spans="1:16" ht="21.5" thickTop="1" x14ac:dyDescent="0.35">
      <c r="A18" s="12"/>
      <c r="B18" s="12"/>
      <c r="C18" s="12"/>
      <c r="D18" s="12"/>
      <c r="E18" s="12"/>
      <c r="F18" s="12"/>
      <c r="G18" s="12"/>
      <c r="H18" s="12"/>
      <c r="I18" s="210" t="s">
        <v>96</v>
      </c>
      <c r="J18" s="210"/>
      <c r="K18" s="210"/>
      <c r="L18" s="210"/>
      <c r="M18" s="210"/>
      <c r="N18" s="211"/>
      <c r="O18" s="12"/>
      <c r="P18" s="12"/>
    </row>
    <row r="19" spans="1:16" ht="21" x14ac:dyDescent="0.35">
      <c r="A19" s="12"/>
      <c r="B19" s="12"/>
      <c r="C19" s="12"/>
      <c r="D19" s="12"/>
      <c r="E19" s="12"/>
      <c r="F19" s="12"/>
      <c r="G19" s="12"/>
      <c r="H19" s="12"/>
      <c r="I19" s="210" t="s">
        <v>97</v>
      </c>
      <c r="J19" s="210"/>
      <c r="K19" s="210"/>
      <c r="L19" s="210"/>
      <c r="M19" s="210"/>
      <c r="N19" s="211"/>
      <c r="O19" s="12"/>
      <c r="P19" s="12"/>
    </row>
    <row r="20" spans="1:16" ht="21.5" thickBot="1" x14ac:dyDescent="0.4">
      <c r="A20" s="12"/>
      <c r="B20" s="12"/>
      <c r="C20" s="12"/>
      <c r="D20" s="12"/>
      <c r="E20" s="12"/>
      <c r="F20" s="12"/>
      <c r="G20" s="12"/>
      <c r="H20" s="12"/>
      <c r="I20" s="12"/>
      <c r="J20" s="12"/>
      <c r="K20" s="12"/>
      <c r="L20" s="12"/>
      <c r="M20" s="12"/>
      <c r="N20" s="12"/>
      <c r="O20" s="12"/>
      <c r="P20" s="12"/>
    </row>
    <row r="21" spans="1:16" ht="21.5" thickBot="1" x14ac:dyDescent="0.55000000000000004">
      <c r="A21" s="212"/>
      <c r="B21" s="213"/>
      <c r="C21" s="213"/>
      <c r="D21" s="213"/>
      <c r="E21" s="213"/>
      <c r="F21" s="213"/>
      <c r="G21" s="213"/>
      <c r="H21" s="213"/>
      <c r="I21" s="213"/>
      <c r="J21" s="213"/>
      <c r="K21" s="213"/>
      <c r="L21" s="213"/>
      <c r="M21" s="213"/>
      <c r="N21" s="213"/>
      <c r="O21" s="213"/>
      <c r="P21" s="156"/>
    </row>
    <row r="22" spans="1:16" ht="37.5" customHeight="1" x14ac:dyDescent="0.8">
      <c r="A22" s="214" t="s">
        <v>122</v>
      </c>
      <c r="B22" s="214"/>
      <c r="C22" s="214"/>
      <c r="D22" s="214"/>
      <c r="E22" s="214"/>
      <c r="F22" s="214"/>
      <c r="G22" s="214"/>
      <c r="H22" s="214"/>
      <c r="I22" s="214"/>
      <c r="J22" s="214"/>
      <c r="K22" s="214"/>
      <c r="L22" s="214"/>
      <c r="M22" s="214"/>
      <c r="N22" s="214"/>
      <c r="O22" s="214"/>
      <c r="P22" s="111"/>
    </row>
    <row r="23" spans="1:16" ht="16.5" customHeight="1" thickBot="1" x14ac:dyDescent="0.4">
      <c r="A23" s="12"/>
      <c r="B23" s="12"/>
      <c r="C23" s="12"/>
      <c r="D23" s="12"/>
      <c r="E23" s="12"/>
      <c r="F23" s="12"/>
      <c r="G23" s="12"/>
      <c r="H23" s="12"/>
      <c r="I23" s="12"/>
      <c r="J23" s="12"/>
      <c r="K23" s="12"/>
      <c r="L23" s="12"/>
      <c r="M23" s="12"/>
      <c r="N23" s="12"/>
      <c r="O23" s="12"/>
      <c r="P23" s="12"/>
    </row>
    <row r="24" spans="1:16" ht="21.75" customHeight="1" thickTop="1" thickBot="1" x14ac:dyDescent="0.55000000000000004">
      <c r="A24" s="325" t="s">
        <v>123</v>
      </c>
      <c r="B24" s="326"/>
      <c r="C24" s="12"/>
      <c r="D24" s="218" t="s">
        <v>100</v>
      </c>
      <c r="E24" s="219"/>
      <c r="F24" s="220"/>
      <c r="G24" s="220"/>
      <c r="H24" s="221"/>
      <c r="I24" s="68" t="s">
        <v>101</v>
      </c>
      <c r="J24" s="12"/>
      <c r="K24" s="222" t="s">
        <v>102</v>
      </c>
      <c r="L24" s="223"/>
      <c r="M24" s="12"/>
      <c r="N24" s="12"/>
      <c r="O24" s="12"/>
      <c r="P24" s="12"/>
    </row>
    <row r="25" spans="1:16" ht="30.75" customHeight="1" thickBot="1" x14ac:dyDescent="0.4">
      <c r="A25" s="325"/>
      <c r="B25" s="326"/>
      <c r="C25" s="12"/>
      <c r="D25" s="230"/>
      <c r="E25" s="231"/>
      <c r="F25" s="232"/>
      <c r="G25" s="232"/>
      <c r="H25" s="233"/>
      <c r="I25" s="77">
        <v>0</v>
      </c>
      <c r="J25" s="12"/>
      <c r="K25" s="319" t="s">
        <v>124</v>
      </c>
      <c r="L25" s="320"/>
      <c r="M25" s="12"/>
      <c r="N25" s="12"/>
      <c r="O25" s="12"/>
      <c r="P25" s="12"/>
    </row>
    <row r="26" spans="1:16" ht="33" customHeight="1" thickBot="1" x14ac:dyDescent="0.4">
      <c r="A26" s="325"/>
      <c r="B26" s="326"/>
      <c r="C26" s="12"/>
      <c r="D26" s="230"/>
      <c r="E26" s="231"/>
      <c r="F26" s="232"/>
      <c r="G26" s="232"/>
      <c r="H26" s="233"/>
      <c r="I26" s="77">
        <v>0</v>
      </c>
      <c r="J26" s="12"/>
      <c r="K26" s="321"/>
      <c r="L26" s="321"/>
      <c r="M26" s="12"/>
      <c r="N26" s="12"/>
      <c r="O26" s="12"/>
      <c r="P26" s="12"/>
    </row>
    <row r="27" spans="1:16" ht="36" customHeight="1" thickBot="1" x14ac:dyDescent="0.4">
      <c r="A27" s="326" t="s">
        <v>125</v>
      </c>
      <c r="B27" s="326"/>
      <c r="C27" s="12"/>
      <c r="D27" s="230"/>
      <c r="E27" s="231"/>
      <c r="F27" s="232"/>
      <c r="G27" s="232"/>
      <c r="H27" s="233"/>
      <c r="I27" s="77">
        <v>0</v>
      </c>
      <c r="J27" s="12"/>
      <c r="K27" s="321"/>
      <c r="L27" s="321"/>
      <c r="M27" s="12"/>
      <c r="N27" s="12"/>
      <c r="O27" s="12"/>
      <c r="P27" s="12"/>
    </row>
    <row r="28" spans="1:16" ht="81" customHeight="1" thickBot="1" x14ac:dyDescent="0.4">
      <c r="A28" s="326"/>
      <c r="B28" s="326"/>
      <c r="C28" s="12"/>
      <c r="D28" s="230"/>
      <c r="E28" s="231"/>
      <c r="F28" s="232"/>
      <c r="G28" s="232"/>
      <c r="H28" s="233"/>
      <c r="I28" s="77">
        <v>0</v>
      </c>
      <c r="J28" s="12"/>
      <c r="K28" s="321"/>
      <c r="L28" s="321"/>
      <c r="M28" s="12"/>
      <c r="N28" s="12"/>
      <c r="O28" s="12"/>
      <c r="P28" s="12"/>
    </row>
    <row r="29" spans="1:16" ht="19.5" customHeight="1" thickBot="1" x14ac:dyDescent="0.5">
      <c r="A29" s="326"/>
      <c r="B29" s="326"/>
      <c r="C29" s="12"/>
      <c r="D29" s="12"/>
      <c r="E29" s="12"/>
      <c r="F29" s="12"/>
      <c r="G29" s="234" t="s">
        <v>105</v>
      </c>
      <c r="H29" s="235"/>
      <c r="I29" s="185">
        <f>MIN(40,I25+I26+I27+I28)</f>
        <v>0</v>
      </c>
      <c r="J29" s="12"/>
      <c r="K29" s="321"/>
      <c r="L29" s="321"/>
      <c r="M29" s="12"/>
      <c r="N29" s="12"/>
      <c r="O29" s="12"/>
      <c r="P29" s="12"/>
    </row>
    <row r="30" spans="1:16" ht="21.5" thickBot="1" x14ac:dyDescent="0.5">
      <c r="A30" s="326"/>
      <c r="B30" s="326"/>
      <c r="C30" s="12"/>
      <c r="D30" s="12"/>
      <c r="E30" s="12"/>
      <c r="F30" s="12"/>
      <c r="G30" s="236" t="s">
        <v>94</v>
      </c>
      <c r="H30" s="237"/>
      <c r="I30" s="33">
        <f>SUM(I29/40*15)</f>
        <v>0</v>
      </c>
      <c r="J30" s="12"/>
      <c r="K30" s="321"/>
      <c r="L30" s="321"/>
      <c r="M30" s="12"/>
      <c r="N30" s="12"/>
      <c r="O30" s="12"/>
      <c r="P30" s="12"/>
    </row>
    <row r="31" spans="1:16" ht="21.5" thickBot="1" x14ac:dyDescent="0.4">
      <c r="A31" s="12"/>
      <c r="B31" s="12"/>
      <c r="C31" s="12"/>
      <c r="D31" s="12"/>
      <c r="E31" s="12"/>
      <c r="F31" s="12"/>
      <c r="G31" s="12"/>
      <c r="H31" s="12"/>
      <c r="I31" s="12"/>
      <c r="J31" s="12"/>
      <c r="K31" s="12"/>
      <c r="L31" s="12"/>
      <c r="M31" s="12"/>
      <c r="N31" s="12"/>
      <c r="O31" s="12"/>
      <c r="P31" s="12"/>
    </row>
    <row r="32" spans="1:16" ht="21.5" thickBot="1" x14ac:dyDescent="0.55000000000000004">
      <c r="A32" s="212"/>
      <c r="B32" s="213"/>
      <c r="C32" s="213"/>
      <c r="D32" s="213"/>
      <c r="E32" s="213"/>
      <c r="F32" s="213"/>
      <c r="G32" s="213"/>
      <c r="H32" s="213"/>
      <c r="I32" s="213"/>
      <c r="J32" s="213"/>
      <c r="K32" s="213"/>
      <c r="L32" s="213"/>
      <c r="M32" s="213"/>
      <c r="N32" s="213"/>
      <c r="O32" s="213"/>
      <c r="P32" s="156"/>
    </row>
    <row r="33" spans="1:16" ht="37.5" customHeight="1" x14ac:dyDescent="0.8">
      <c r="A33" s="214" t="s">
        <v>126</v>
      </c>
      <c r="B33" s="214"/>
      <c r="C33" s="214"/>
      <c r="D33" s="214"/>
      <c r="E33" s="214"/>
      <c r="F33" s="214"/>
      <c r="G33" s="214"/>
      <c r="H33" s="214"/>
      <c r="I33" s="214"/>
      <c r="J33" s="214"/>
      <c r="K33" s="214"/>
      <c r="L33" s="214"/>
      <c r="M33" s="214"/>
      <c r="N33" s="214"/>
      <c r="O33" s="214"/>
      <c r="P33" s="111"/>
    </row>
    <row r="34" spans="1:16" ht="21" x14ac:dyDescent="0.5">
      <c r="A34" s="12"/>
      <c r="B34" s="2"/>
      <c r="C34" s="2"/>
      <c r="D34" s="2"/>
      <c r="E34" s="2"/>
      <c r="F34" s="2"/>
      <c r="G34" s="2"/>
      <c r="H34" s="2"/>
      <c r="I34" s="2"/>
      <c r="J34" s="2"/>
      <c r="K34" s="2"/>
      <c r="L34" s="2"/>
      <c r="M34" s="2"/>
      <c r="N34" s="2"/>
      <c r="O34" s="2"/>
      <c r="P34" s="2"/>
    </row>
    <row r="35" spans="1:16" ht="21" x14ac:dyDescent="0.5">
      <c r="A35" s="12"/>
      <c r="B35" s="340" t="s">
        <v>127</v>
      </c>
      <c r="C35" s="343"/>
      <c r="D35" s="344"/>
      <c r="E35" s="12"/>
      <c r="F35" s="12"/>
      <c r="G35" s="12"/>
      <c r="H35" s="340" t="s">
        <v>128</v>
      </c>
      <c r="I35" s="343"/>
      <c r="J35" s="344"/>
      <c r="K35" s="12"/>
      <c r="L35" s="12"/>
      <c r="M35" s="12"/>
      <c r="N35" s="12"/>
      <c r="O35" s="12"/>
      <c r="P35" s="12"/>
    </row>
    <row r="36" spans="1:16" ht="21" x14ac:dyDescent="0.5">
      <c r="A36" s="12"/>
      <c r="B36" s="12"/>
      <c r="C36" s="346" t="s">
        <v>129</v>
      </c>
      <c r="D36" s="347"/>
      <c r="E36" s="347"/>
      <c r="F36" s="348"/>
      <c r="G36" s="12"/>
      <c r="H36" s="12"/>
      <c r="I36" s="159" t="s">
        <v>130</v>
      </c>
      <c r="J36" s="159"/>
      <c r="K36" s="159"/>
      <c r="L36" s="160"/>
      <c r="M36" s="161"/>
      <c r="N36" s="12"/>
      <c r="O36" s="12"/>
      <c r="P36" s="12"/>
    </row>
    <row r="37" spans="1:16" ht="21" x14ac:dyDescent="0.5">
      <c r="A37" s="12"/>
      <c r="B37" s="12"/>
      <c r="C37" s="337" t="s">
        <v>131</v>
      </c>
      <c r="D37" s="338"/>
      <c r="E37" s="338"/>
      <c r="F37" s="338"/>
      <c r="G37" s="338"/>
      <c r="H37" s="12"/>
      <c r="I37" s="159" t="s">
        <v>132</v>
      </c>
      <c r="J37" s="159"/>
      <c r="K37" s="159"/>
      <c r="L37" s="159"/>
      <c r="M37" s="162"/>
      <c r="N37" s="12"/>
      <c r="O37" s="12"/>
      <c r="P37" s="12"/>
    </row>
    <row r="38" spans="1:16" ht="21" x14ac:dyDescent="0.5">
      <c r="A38" s="12"/>
      <c r="B38" s="340" t="s">
        <v>133</v>
      </c>
      <c r="C38" s="341"/>
      <c r="D38" s="342"/>
      <c r="E38" s="12"/>
      <c r="F38" s="12"/>
      <c r="G38" s="12"/>
      <c r="H38" s="12"/>
      <c r="I38" s="159" t="s">
        <v>134</v>
      </c>
      <c r="J38" s="163"/>
      <c r="K38" s="163"/>
      <c r="L38" s="163"/>
      <c r="M38" s="162"/>
      <c r="N38" s="12"/>
      <c r="O38" s="12"/>
      <c r="P38" s="12"/>
    </row>
    <row r="39" spans="1:16" ht="21" x14ac:dyDescent="0.5">
      <c r="A39" s="12"/>
      <c r="B39" s="12"/>
      <c r="C39" s="349" t="s">
        <v>135</v>
      </c>
      <c r="D39" s="350"/>
      <c r="E39" s="350"/>
      <c r="F39" s="350"/>
      <c r="G39" s="161"/>
      <c r="H39" s="12"/>
      <c r="I39" s="159" t="s">
        <v>136</v>
      </c>
      <c r="J39" s="163"/>
      <c r="K39" s="163"/>
      <c r="L39" s="163"/>
      <c r="M39" s="162"/>
      <c r="N39" s="12"/>
      <c r="O39" s="12"/>
      <c r="P39" s="12"/>
    </row>
    <row r="40" spans="1:16" ht="21" x14ac:dyDescent="0.5">
      <c r="A40" s="12"/>
      <c r="B40" s="12"/>
      <c r="C40" s="159" t="s">
        <v>137</v>
      </c>
      <c r="D40" s="163"/>
      <c r="E40" s="164"/>
      <c r="F40" s="164"/>
      <c r="G40" s="162"/>
      <c r="H40" s="12"/>
      <c r="I40" s="159" t="s">
        <v>138</v>
      </c>
      <c r="J40" s="163"/>
      <c r="K40" s="163"/>
      <c r="L40" s="163"/>
      <c r="M40" s="162"/>
      <c r="N40" s="12"/>
      <c r="O40" s="12"/>
      <c r="P40" s="12"/>
    </row>
    <row r="41" spans="1:16" ht="21" x14ac:dyDescent="0.5">
      <c r="A41" s="12"/>
      <c r="B41" s="12"/>
      <c r="C41" s="159" t="s">
        <v>139</v>
      </c>
      <c r="D41" s="163"/>
      <c r="E41" s="163"/>
      <c r="F41" s="163"/>
      <c r="G41" s="165"/>
      <c r="H41" s="12"/>
      <c r="I41" s="166" t="s">
        <v>140</v>
      </c>
      <c r="J41" s="167"/>
      <c r="K41" s="167"/>
      <c r="L41" s="167"/>
      <c r="M41" s="162"/>
      <c r="N41" s="12"/>
      <c r="O41" s="12"/>
      <c r="P41" s="12"/>
    </row>
    <row r="42" spans="1:16" ht="21" x14ac:dyDescent="0.5">
      <c r="A42" s="12"/>
      <c r="B42" s="12"/>
      <c r="C42" s="168" t="s">
        <v>141</v>
      </c>
      <c r="D42" s="169"/>
      <c r="E42" s="169"/>
      <c r="F42" s="169"/>
      <c r="G42" s="170"/>
      <c r="H42" s="12"/>
      <c r="I42" s="174" t="s">
        <v>142</v>
      </c>
      <c r="J42" s="171"/>
      <c r="K42" s="171"/>
      <c r="L42" s="172"/>
      <c r="M42" s="171"/>
      <c r="N42" s="12"/>
      <c r="O42" s="12"/>
      <c r="P42" s="12"/>
    </row>
    <row r="43" spans="1:16" ht="21" x14ac:dyDescent="0.5">
      <c r="A43" s="12"/>
      <c r="B43" s="12"/>
      <c r="C43" s="159" t="s">
        <v>143</v>
      </c>
      <c r="D43" s="163"/>
      <c r="E43" s="163"/>
      <c r="F43" s="164"/>
      <c r="G43" s="162"/>
      <c r="H43" s="345" t="s">
        <v>144</v>
      </c>
      <c r="I43" s="341"/>
      <c r="J43" s="342"/>
      <c r="K43" s="12"/>
      <c r="L43" s="12"/>
      <c r="M43" s="12"/>
      <c r="N43" s="12"/>
      <c r="O43" s="12"/>
      <c r="P43" s="12"/>
    </row>
    <row r="44" spans="1:16" ht="21" x14ac:dyDescent="0.5">
      <c r="A44" s="12"/>
      <c r="B44" s="12"/>
      <c r="C44" s="159" t="s">
        <v>145</v>
      </c>
      <c r="D44" s="163"/>
      <c r="E44" s="163"/>
      <c r="F44" s="163"/>
      <c r="G44" s="162"/>
      <c r="H44" s="12"/>
      <c r="I44" s="159" t="s">
        <v>146</v>
      </c>
      <c r="J44" s="159"/>
      <c r="K44" s="159"/>
      <c r="L44" s="12"/>
      <c r="M44" s="12"/>
      <c r="N44" s="12"/>
      <c r="O44" s="12"/>
      <c r="P44" s="12"/>
    </row>
    <row r="45" spans="1:16" ht="23.25" customHeight="1" x14ac:dyDescent="0.5">
      <c r="A45" s="217" t="s">
        <v>147</v>
      </c>
      <c r="B45" s="339"/>
      <c r="C45" s="159" t="s">
        <v>148</v>
      </c>
      <c r="D45" s="163"/>
      <c r="E45" s="163"/>
      <c r="F45" s="163"/>
      <c r="G45" s="162"/>
      <c r="H45" s="12"/>
      <c r="I45" s="159" t="s">
        <v>149</v>
      </c>
      <c r="J45" s="159"/>
      <c r="K45" s="159"/>
      <c r="L45" s="12"/>
      <c r="M45" s="222" t="s">
        <v>102</v>
      </c>
      <c r="N45" s="223"/>
      <c r="O45" s="12"/>
      <c r="P45" s="12"/>
    </row>
    <row r="46" spans="1:16" ht="21" customHeight="1" x14ac:dyDescent="0.5">
      <c r="A46" s="217"/>
      <c r="B46" s="339"/>
      <c r="C46" s="159" t="s">
        <v>150</v>
      </c>
      <c r="D46" s="163"/>
      <c r="E46" s="163"/>
      <c r="F46" s="164"/>
      <c r="G46" s="162"/>
      <c r="H46" s="12"/>
      <c r="I46" s="159" t="s">
        <v>151</v>
      </c>
      <c r="J46" s="159"/>
      <c r="K46" s="159"/>
      <c r="L46" s="12"/>
      <c r="M46" s="319" t="s">
        <v>152</v>
      </c>
      <c r="N46" s="319"/>
      <c r="O46" s="12"/>
      <c r="P46" s="12"/>
    </row>
    <row r="47" spans="1:16" ht="21" customHeight="1" x14ac:dyDescent="0.5">
      <c r="A47" s="217"/>
      <c r="B47" s="339"/>
      <c r="C47" s="159" t="s">
        <v>153</v>
      </c>
      <c r="D47" s="163"/>
      <c r="E47" s="164"/>
      <c r="F47" s="164"/>
      <c r="G47" s="162"/>
      <c r="H47" s="12"/>
      <c r="I47" s="159" t="s">
        <v>154</v>
      </c>
      <c r="J47" s="159"/>
      <c r="K47" s="159"/>
      <c r="L47" s="12"/>
      <c r="M47" s="360"/>
      <c r="N47" s="360"/>
      <c r="O47" s="12"/>
      <c r="P47" s="12"/>
    </row>
    <row r="48" spans="1:16" ht="21" customHeight="1" x14ac:dyDescent="0.5">
      <c r="A48" s="217"/>
      <c r="B48" s="339"/>
      <c r="C48" s="159" t="s">
        <v>155</v>
      </c>
      <c r="D48" s="163"/>
      <c r="E48" s="163"/>
      <c r="F48" s="163"/>
      <c r="G48" s="162"/>
      <c r="H48" s="12"/>
      <c r="I48" s="159" t="s">
        <v>156</v>
      </c>
      <c r="J48" s="159"/>
      <c r="K48" s="159"/>
      <c r="L48" s="12"/>
      <c r="M48" s="360"/>
      <c r="N48" s="360"/>
      <c r="O48" s="12"/>
      <c r="P48" s="12"/>
    </row>
    <row r="49" spans="1:16" ht="21" customHeight="1" x14ac:dyDescent="0.5">
      <c r="A49" s="217"/>
      <c r="B49" s="339"/>
      <c r="C49" s="159" t="s">
        <v>157</v>
      </c>
      <c r="D49" s="163"/>
      <c r="E49" s="163"/>
      <c r="F49" s="163"/>
      <c r="G49" s="162"/>
      <c r="H49" s="12"/>
      <c r="I49" s="354" t="s">
        <v>158</v>
      </c>
      <c r="J49" s="355"/>
      <c r="K49" s="356"/>
      <c r="L49" s="12"/>
      <c r="M49" s="360"/>
      <c r="N49" s="360"/>
      <c r="O49" s="12"/>
      <c r="P49" s="12"/>
    </row>
    <row r="50" spans="1:16" ht="21" x14ac:dyDescent="0.5">
      <c r="A50" s="12"/>
      <c r="B50" s="12"/>
      <c r="C50" s="159" t="s">
        <v>159</v>
      </c>
      <c r="D50" s="163"/>
      <c r="E50" s="163"/>
      <c r="F50" s="163"/>
      <c r="G50" s="162"/>
      <c r="H50" s="12"/>
      <c r="I50" s="354" t="s">
        <v>160</v>
      </c>
      <c r="J50" s="355"/>
      <c r="K50" s="356"/>
      <c r="L50" s="12"/>
      <c r="M50" s="360"/>
      <c r="N50" s="360"/>
      <c r="O50" s="12"/>
      <c r="P50" s="12"/>
    </row>
    <row r="51" spans="1:16" ht="21.5" thickBot="1" x14ac:dyDescent="0.55000000000000004">
      <c r="A51" s="12"/>
      <c r="B51" s="12"/>
      <c r="C51" s="159" t="s">
        <v>161</v>
      </c>
      <c r="D51" s="163"/>
      <c r="E51" s="163"/>
      <c r="F51" s="163"/>
      <c r="G51" s="162"/>
      <c r="H51" s="12"/>
      <c r="I51" s="357" t="s">
        <v>162</v>
      </c>
      <c r="J51" s="358"/>
      <c r="K51" s="359"/>
      <c r="L51" s="12"/>
      <c r="M51" s="360"/>
      <c r="N51" s="360"/>
      <c r="O51" s="12"/>
      <c r="P51" s="12"/>
    </row>
    <row r="52" spans="1:16" ht="27" customHeight="1" thickTop="1" thickBot="1" x14ac:dyDescent="0.55000000000000004">
      <c r="A52" s="12"/>
      <c r="B52" s="12"/>
      <c r="C52" s="159" t="s">
        <v>163</v>
      </c>
      <c r="D52" s="163"/>
      <c r="E52" s="163"/>
      <c r="F52" s="163"/>
      <c r="G52" s="162"/>
      <c r="H52" s="12"/>
      <c r="I52" s="351" t="s">
        <v>164</v>
      </c>
      <c r="J52" s="352"/>
      <c r="K52" s="353"/>
      <c r="L52" s="12"/>
      <c r="M52" s="12"/>
      <c r="N52" s="12"/>
      <c r="O52" s="12"/>
      <c r="P52" s="12"/>
    </row>
    <row r="53" spans="1:16" ht="22" thickTop="1" thickBot="1" x14ac:dyDescent="0.55000000000000004">
      <c r="A53" s="12"/>
      <c r="B53" s="12"/>
      <c r="C53" s="327" t="s">
        <v>165</v>
      </c>
      <c r="D53" s="328"/>
      <c r="E53" s="328"/>
      <c r="F53" s="328"/>
      <c r="G53" s="162"/>
      <c r="H53" s="12"/>
      <c r="I53" s="12"/>
      <c r="J53" s="12"/>
      <c r="K53" s="12"/>
      <c r="L53" s="12"/>
      <c r="M53" s="12"/>
      <c r="N53" s="12"/>
      <c r="O53" s="12"/>
      <c r="P53" s="12"/>
    </row>
    <row r="54" spans="1:16" ht="21" x14ac:dyDescent="0.5">
      <c r="A54" s="12"/>
      <c r="B54" s="12"/>
      <c r="C54" s="12"/>
      <c r="D54" s="12"/>
      <c r="E54" s="12"/>
      <c r="F54" s="12"/>
      <c r="G54" s="12"/>
      <c r="H54" s="12"/>
      <c r="I54" s="332" t="s">
        <v>166</v>
      </c>
      <c r="J54" s="333"/>
      <c r="K54" s="173">
        <v>0</v>
      </c>
      <c r="L54" s="12"/>
      <c r="M54" s="12"/>
      <c r="N54" s="12"/>
      <c r="O54" s="12"/>
      <c r="P54" s="12"/>
    </row>
    <row r="55" spans="1:16" ht="21.5" thickBot="1" x14ac:dyDescent="0.4">
      <c r="A55" s="12"/>
      <c r="B55" s="12"/>
      <c r="C55" s="12"/>
      <c r="D55" s="12"/>
      <c r="E55" s="12"/>
      <c r="F55" s="12"/>
      <c r="G55" s="12"/>
      <c r="H55" s="12"/>
      <c r="I55" s="12"/>
      <c r="J55" s="12"/>
      <c r="K55" s="12"/>
      <c r="L55" s="12"/>
      <c r="M55" s="12"/>
      <c r="N55" s="12"/>
      <c r="O55" s="12"/>
      <c r="P55" s="12"/>
    </row>
    <row r="56" spans="1:16" ht="21.5" thickBot="1" x14ac:dyDescent="0.55000000000000004">
      <c r="A56" s="212"/>
      <c r="B56" s="213"/>
      <c r="C56" s="213"/>
      <c r="D56" s="213"/>
      <c r="E56" s="213"/>
      <c r="F56" s="213"/>
      <c r="G56" s="213"/>
      <c r="H56" s="213"/>
      <c r="I56" s="213"/>
      <c r="J56" s="213"/>
      <c r="K56" s="213"/>
      <c r="L56" s="213"/>
      <c r="M56" s="213"/>
      <c r="N56" s="213"/>
      <c r="O56" s="213"/>
      <c r="P56" s="156"/>
    </row>
    <row r="57" spans="1:16" ht="36.5" thickBot="1" x14ac:dyDescent="0.85">
      <c r="A57" s="214" t="s">
        <v>167</v>
      </c>
      <c r="B57" s="214"/>
      <c r="C57" s="214"/>
      <c r="D57" s="214"/>
      <c r="E57" s="214"/>
      <c r="F57" s="214"/>
      <c r="G57" s="214"/>
      <c r="H57" s="214"/>
      <c r="I57" s="214"/>
      <c r="J57" s="214"/>
      <c r="K57" s="214"/>
      <c r="L57" s="214"/>
      <c r="M57" s="214"/>
      <c r="N57" s="214"/>
      <c r="O57" s="214"/>
      <c r="P57" s="111"/>
    </row>
    <row r="58" spans="1:16" ht="24" customHeight="1" thickBot="1" x14ac:dyDescent="0.4">
      <c r="A58" s="12"/>
      <c r="B58" s="12"/>
      <c r="C58" s="12"/>
      <c r="D58" s="12"/>
      <c r="E58" s="12"/>
      <c r="F58" s="12"/>
      <c r="G58" s="12"/>
      <c r="H58" s="12"/>
      <c r="I58" s="12"/>
      <c r="J58" s="12"/>
      <c r="K58" s="329" t="s">
        <v>168</v>
      </c>
      <c r="L58" s="330"/>
      <c r="M58" s="331"/>
      <c r="N58" s="12"/>
      <c r="O58" s="12"/>
      <c r="P58" s="12"/>
    </row>
    <row r="59" spans="1:16" ht="22.5" customHeight="1" thickTop="1" thickBot="1" x14ac:dyDescent="0.55000000000000004">
      <c r="A59" s="12"/>
      <c r="B59" s="12"/>
      <c r="C59" s="12"/>
      <c r="D59" s="12"/>
      <c r="E59" s="12"/>
      <c r="F59" s="12"/>
      <c r="G59" s="238" t="s">
        <v>546</v>
      </c>
      <c r="H59" s="239"/>
      <c r="I59" s="63" t="str">
        <f>IFERROR(#REF!,"0")</f>
        <v>0</v>
      </c>
      <c r="J59" s="12"/>
      <c r="K59" s="334" t="s">
        <v>170</v>
      </c>
      <c r="L59" s="335"/>
      <c r="M59" s="336"/>
      <c r="N59" s="12"/>
      <c r="O59" s="12"/>
      <c r="P59" s="12"/>
    </row>
    <row r="60" spans="1:16" ht="21.75" customHeight="1" thickBot="1" x14ac:dyDescent="0.55000000000000004">
      <c r="A60" s="12"/>
      <c r="B60" s="12"/>
      <c r="C60" s="12"/>
      <c r="D60" s="12"/>
      <c r="E60" s="12"/>
      <c r="F60" s="12"/>
      <c r="G60" s="241" t="s">
        <v>223</v>
      </c>
      <c r="H60" s="242"/>
      <c r="I60" s="63">
        <f>G17</f>
        <v>0</v>
      </c>
      <c r="J60" s="12"/>
      <c r="K60" s="334"/>
      <c r="L60" s="335"/>
      <c r="M60" s="336"/>
      <c r="N60" s="12"/>
      <c r="O60" s="12"/>
      <c r="P60" s="12"/>
    </row>
    <row r="61" spans="1:16" ht="21.75" customHeight="1" thickBot="1" x14ac:dyDescent="0.55000000000000004">
      <c r="A61" s="12"/>
      <c r="B61" s="12"/>
      <c r="C61" s="12"/>
      <c r="D61" s="12"/>
      <c r="E61" s="12"/>
      <c r="F61" s="12"/>
      <c r="G61" s="241" t="s">
        <v>172</v>
      </c>
      <c r="H61" s="242"/>
      <c r="I61" s="63">
        <f>I30</f>
        <v>0</v>
      </c>
      <c r="J61" s="12"/>
      <c r="K61" s="334"/>
      <c r="L61" s="335"/>
      <c r="M61" s="336"/>
      <c r="N61" s="12"/>
      <c r="O61" s="12"/>
      <c r="P61" s="12"/>
    </row>
    <row r="62" spans="1:16" ht="21.75" customHeight="1" thickBot="1" x14ac:dyDescent="0.55000000000000004">
      <c r="A62" s="12"/>
      <c r="B62" s="12"/>
      <c r="C62" s="12"/>
      <c r="D62" s="12"/>
      <c r="E62" s="12"/>
      <c r="F62" s="12"/>
      <c r="G62" s="241" t="s">
        <v>173</v>
      </c>
      <c r="H62" s="242"/>
      <c r="I62" s="63">
        <f>K54</f>
        <v>0</v>
      </c>
      <c r="J62" s="12"/>
      <c r="K62" s="334"/>
      <c r="L62" s="335"/>
      <c r="M62" s="336"/>
      <c r="N62" s="12"/>
      <c r="O62" s="12"/>
      <c r="P62" s="12"/>
    </row>
    <row r="63" spans="1:16" ht="26.5" thickBot="1" x14ac:dyDescent="0.6">
      <c r="A63" s="12"/>
      <c r="B63" s="12"/>
      <c r="C63" s="12"/>
      <c r="D63" s="12"/>
      <c r="E63" s="12"/>
      <c r="F63" s="243" t="s">
        <v>174</v>
      </c>
      <c r="G63" s="244"/>
      <c r="H63" s="245"/>
      <c r="I63" s="109">
        <f>SUM(I59:I62)</f>
        <v>0</v>
      </c>
      <c r="J63" s="12"/>
      <c r="K63" s="334"/>
      <c r="L63" s="335"/>
      <c r="M63" s="336"/>
      <c r="N63" s="12"/>
      <c r="O63" s="12"/>
      <c r="P63" s="12"/>
    </row>
    <row r="64" spans="1:16" ht="76.5" customHeight="1" thickBot="1" x14ac:dyDescent="0.4">
      <c r="A64" s="12"/>
      <c r="B64" s="12"/>
      <c r="C64" s="12"/>
      <c r="D64" s="12"/>
      <c r="E64" s="12"/>
      <c r="F64" s="12"/>
      <c r="G64" s="12"/>
      <c r="H64" s="12"/>
      <c r="I64" s="12"/>
      <c r="J64" s="12"/>
      <c r="K64" s="322" t="s">
        <v>175</v>
      </c>
      <c r="L64" s="323"/>
      <c r="M64" s="324"/>
      <c r="N64" s="12"/>
      <c r="O64" s="12"/>
      <c r="P64" s="12"/>
    </row>
    <row r="65" spans="1:16" ht="21" x14ac:dyDescent="0.35">
      <c r="A65" s="12"/>
      <c r="B65" s="12"/>
      <c r="C65" s="12"/>
      <c r="D65" s="12"/>
      <c r="E65" s="12"/>
      <c r="F65" s="12"/>
      <c r="G65" s="12"/>
      <c r="H65" s="12"/>
      <c r="I65" s="12"/>
      <c r="J65" s="12"/>
      <c r="K65" s="12"/>
      <c r="L65" s="12"/>
      <c r="M65" s="12"/>
      <c r="N65" s="12"/>
      <c r="O65" s="12"/>
      <c r="P65" s="12"/>
    </row>
    <row r="66" spans="1:16" ht="21" x14ac:dyDescent="0.35">
      <c r="A66" s="12"/>
      <c r="B66" s="12"/>
      <c r="C66" s="12"/>
      <c r="D66" s="12"/>
      <c r="E66" s="12"/>
      <c r="F66" s="12"/>
      <c r="G66" s="12"/>
      <c r="H66" s="12"/>
      <c r="I66" s="12"/>
      <c r="J66" s="12"/>
      <c r="K66" s="12"/>
      <c r="L66" s="12"/>
      <c r="M66" s="12"/>
      <c r="N66" s="12"/>
      <c r="O66" s="12"/>
      <c r="P66" s="12"/>
    </row>
  </sheetData>
  <sheetProtection algorithmName="SHA-512" hashValue="KDhMC8OD4S4ZUaN+uKoLVTyFCAfeW7Llt06cViIYZvjG0NkKXAOqGME2FAgw5xzFBawRs3erjJpxQSFDRS70IQ==" saltValue="rMMGBvmLX7k6lsxyuvu5kQ==" spinCount="100000" sheet="1" objects="1" scenarios="1" selectLockedCells="1"/>
  <dataConsolidate/>
  <mergeCells count="74">
    <mergeCell ref="A1:O1"/>
    <mergeCell ref="A2:O2"/>
    <mergeCell ref="A4:O4"/>
    <mergeCell ref="A5:O5"/>
    <mergeCell ref="D6:H6"/>
    <mergeCell ref="J6:M6"/>
    <mergeCell ref="A7:B7"/>
    <mergeCell ref="C7:C13"/>
    <mergeCell ref="E7:F7"/>
    <mergeCell ref="K7:L7"/>
    <mergeCell ref="A8:A16"/>
    <mergeCell ref="B8:B16"/>
    <mergeCell ref="E8:F8"/>
    <mergeCell ref="K8:L8"/>
    <mergeCell ref="N8:N13"/>
    <mergeCell ref="E9:F9"/>
    <mergeCell ref="K9:L9"/>
    <mergeCell ref="E10:F10"/>
    <mergeCell ref="K10:L10"/>
    <mergeCell ref="E11:F11"/>
    <mergeCell ref="K11:L11"/>
    <mergeCell ref="E12:F12"/>
    <mergeCell ref="A22:O22"/>
    <mergeCell ref="K12:L12"/>
    <mergeCell ref="E13:F13"/>
    <mergeCell ref="K13:L13"/>
    <mergeCell ref="D14:F14"/>
    <mergeCell ref="D15:F15"/>
    <mergeCell ref="D16:F16"/>
    <mergeCell ref="I16:N16"/>
    <mergeCell ref="D17:F17"/>
    <mergeCell ref="I17:N17"/>
    <mergeCell ref="I18:N18"/>
    <mergeCell ref="I19:N19"/>
    <mergeCell ref="A21:O21"/>
    <mergeCell ref="C36:F36"/>
    <mergeCell ref="A24:B26"/>
    <mergeCell ref="D24:H24"/>
    <mergeCell ref="K24:L24"/>
    <mergeCell ref="D25:H25"/>
    <mergeCell ref="K25:L30"/>
    <mergeCell ref="D26:H26"/>
    <mergeCell ref="A27:B30"/>
    <mergeCell ref="D27:H27"/>
    <mergeCell ref="D28:H28"/>
    <mergeCell ref="G29:H29"/>
    <mergeCell ref="G30:H30"/>
    <mergeCell ref="A32:O32"/>
    <mergeCell ref="A33:O33"/>
    <mergeCell ref="B35:D35"/>
    <mergeCell ref="H35:J35"/>
    <mergeCell ref="K58:M58"/>
    <mergeCell ref="C37:G37"/>
    <mergeCell ref="B38:D38"/>
    <mergeCell ref="C39:F39"/>
    <mergeCell ref="H43:J43"/>
    <mergeCell ref="A45:B49"/>
    <mergeCell ref="M45:N45"/>
    <mergeCell ref="M46:N51"/>
    <mergeCell ref="I49:K49"/>
    <mergeCell ref="I50:K50"/>
    <mergeCell ref="I51:K51"/>
    <mergeCell ref="I52:K52"/>
    <mergeCell ref="C53:F53"/>
    <mergeCell ref="I54:J54"/>
    <mergeCell ref="A56:O56"/>
    <mergeCell ref="A57:O57"/>
    <mergeCell ref="K64:M64"/>
    <mergeCell ref="G59:H59"/>
    <mergeCell ref="K59:M63"/>
    <mergeCell ref="G60:H60"/>
    <mergeCell ref="G61:H61"/>
    <mergeCell ref="G62:H62"/>
    <mergeCell ref="F63:H63"/>
  </mergeCells>
  <hyperlinks>
    <hyperlink ref="K64:M64" location="'Admin Quality Measures'!A1" display=" *Administrative Quality measures score(s) are NOT reflected in this estimate.  Click here to view the measures" xr:uid="{496992DE-590F-40E0-88AF-D1620E69F078}"/>
    <hyperlink ref="O6" r:id="rId1" display="Link to Pracice Insights Quality Help Menu" xr:uid="{CE3DBA98-2FB2-4A65-BD56-C0BD9CE14DDA}"/>
  </hyperlink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3">
        <x14:dataValidation type="list" allowBlank="1" showInputMessage="1" showErrorMessage="1" xr:uid="{38F6833C-12B5-4BDE-A5A2-FEB0DE1ECA17}">
          <x14:formula1>
            <xm:f>'iKM Quality APM'!$A$3:$A$28</xm:f>
          </x14:formula1>
          <xm:sqref>E8:F13</xm:sqref>
        </x14:dataValidation>
        <x14:dataValidation type="list" allowBlank="1" showInputMessage="1" showErrorMessage="1" xr:uid="{E4411D72-E399-4377-BE6C-CF35C0452A34}">
          <x14:formula1>
            <xm:f>'iKM-PI Quality Measures'!$A$2:$A$27</xm:f>
          </x14:formula1>
          <xm:sqref>K8:L13</xm:sqref>
        </x14:dataValidation>
        <x14:dataValidation type="list" allowBlank="1" showInputMessage="1" showErrorMessage="1" xr:uid="{34F3D9F5-A580-47B0-B54A-E127B22B86A2}">
          <x14:formula1>
            <xm:f>IA!$C$2:$C$97</xm:f>
          </x14:formula1>
          <xm:sqref>D25:H28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FB09B-F464-43D8-945E-6F72265DA7CF}">
  <sheetPr>
    <tabColor theme="9"/>
  </sheetPr>
  <dimension ref="A1:S56"/>
  <sheetViews>
    <sheetView topLeftCell="A32" zoomScale="70" zoomScaleNormal="70" workbookViewId="0">
      <selection activeCell="I33" sqref="I33"/>
    </sheetView>
  </sheetViews>
  <sheetFormatPr defaultRowHeight="14.5" x14ac:dyDescent="0.35"/>
  <cols>
    <col min="1" max="1" width="29.81640625" customWidth="1"/>
    <col min="2" max="2" width="23.1796875" customWidth="1"/>
    <col min="3" max="3" width="13.81640625" customWidth="1"/>
    <col min="4" max="4" width="17.453125" customWidth="1"/>
    <col min="5" max="5" width="21" customWidth="1"/>
    <col min="6" max="6" width="25.54296875" customWidth="1"/>
    <col min="7" max="7" width="19.81640625" customWidth="1"/>
    <col min="8" max="8" width="24.1796875" customWidth="1"/>
    <col min="9" max="9" width="16.81640625" customWidth="1"/>
    <col min="10" max="10" width="18.453125" customWidth="1"/>
    <col min="11" max="11" width="20.81640625" customWidth="1"/>
    <col min="12" max="12" width="21.81640625" customWidth="1"/>
    <col min="13" max="13" width="26.1796875" customWidth="1"/>
    <col min="14" max="14" width="36" customWidth="1"/>
    <col min="15" max="15" width="26.1796875" customWidth="1"/>
  </cols>
  <sheetData>
    <row r="1" spans="1:16" ht="40.5" customHeight="1" x14ac:dyDescent="1">
      <c r="A1" s="383" t="s">
        <v>186</v>
      </c>
      <c r="B1" s="384"/>
      <c r="C1" s="384"/>
      <c r="D1" s="384"/>
      <c r="E1" s="384"/>
      <c r="F1" s="384"/>
      <c r="G1" s="384"/>
      <c r="H1" s="384"/>
      <c r="I1" s="384"/>
      <c r="J1" s="384"/>
      <c r="K1" s="384"/>
      <c r="L1" s="384"/>
      <c r="M1" s="384"/>
      <c r="N1" s="384"/>
      <c r="O1" s="384"/>
      <c r="P1" s="112"/>
    </row>
    <row r="2" spans="1:16" ht="21.5" thickBot="1" x14ac:dyDescent="0.55000000000000004">
      <c r="A2" s="386" t="s">
        <v>187</v>
      </c>
      <c r="B2" s="386"/>
      <c r="C2" s="386"/>
      <c r="D2" s="70"/>
      <c r="E2" s="70"/>
      <c r="F2" s="70"/>
      <c r="G2" s="70"/>
      <c r="H2" s="70"/>
      <c r="I2" s="70"/>
      <c r="J2" s="70"/>
      <c r="K2" s="70"/>
      <c r="L2" s="70"/>
      <c r="M2" s="70"/>
      <c r="N2" s="70"/>
      <c r="O2" s="70"/>
      <c r="P2" s="152"/>
    </row>
    <row r="3" spans="1:16" ht="31.5" thickBot="1" x14ac:dyDescent="0.75">
      <c r="A3" s="13"/>
      <c r="B3" s="385" t="s">
        <v>188</v>
      </c>
      <c r="C3" s="385"/>
      <c r="D3" s="385"/>
      <c r="E3" s="385"/>
      <c r="F3" s="385"/>
      <c r="G3" s="385"/>
      <c r="H3" s="385"/>
      <c r="I3" s="385"/>
      <c r="J3" s="385"/>
      <c r="K3" s="385"/>
      <c r="L3" s="385"/>
      <c r="M3" s="18"/>
      <c r="N3" s="18"/>
      <c r="O3" s="153"/>
      <c r="P3" s="153"/>
    </row>
    <row r="4" spans="1:16" ht="52" customHeight="1" thickBot="1" x14ac:dyDescent="0.75">
      <c r="A4" s="151"/>
      <c r="B4" s="1"/>
      <c r="C4" s="149" t="s">
        <v>36</v>
      </c>
      <c r="D4" s="149" t="s">
        <v>36</v>
      </c>
      <c r="E4" s="149" t="s">
        <v>36</v>
      </c>
      <c r="F4" s="300" t="s">
        <v>36</v>
      </c>
      <c r="G4" s="301"/>
      <c r="H4" s="301"/>
      <c r="I4" s="149" t="s">
        <v>36</v>
      </c>
      <c r="J4" s="149" t="s">
        <v>36</v>
      </c>
      <c r="K4" s="149" t="s">
        <v>36</v>
      </c>
      <c r="L4" s="148" t="s">
        <v>37</v>
      </c>
      <c r="M4" s="8"/>
      <c r="N4" s="208" t="s">
        <v>38</v>
      </c>
      <c r="O4" s="208"/>
      <c r="P4" s="12"/>
    </row>
    <row r="5" spans="1:16" ht="24.75" customHeight="1" thickBot="1" x14ac:dyDescent="0.75">
      <c r="A5" s="45"/>
      <c r="B5" s="1"/>
      <c r="C5" s="293" t="s">
        <v>39</v>
      </c>
      <c r="D5" s="293" t="s">
        <v>40</v>
      </c>
      <c r="E5" s="295" t="s">
        <v>41</v>
      </c>
      <c r="F5" s="297" t="s">
        <v>42</v>
      </c>
      <c r="G5" s="298"/>
      <c r="H5" s="299"/>
      <c r="I5" s="293" t="s">
        <v>43</v>
      </c>
      <c r="J5" s="293" t="s">
        <v>44</v>
      </c>
      <c r="K5" s="293" t="s">
        <v>45</v>
      </c>
      <c r="L5" s="293" t="s">
        <v>46</v>
      </c>
      <c r="M5" s="1"/>
      <c r="N5" s="1"/>
      <c r="O5" s="12"/>
      <c r="P5" s="12"/>
    </row>
    <row r="6" spans="1:16" ht="79.5" customHeight="1" thickTop="1" thickBot="1" x14ac:dyDescent="0.4">
      <c r="A6" s="216" t="s">
        <v>189</v>
      </c>
      <c r="B6" s="12"/>
      <c r="C6" s="294"/>
      <c r="D6" s="294"/>
      <c r="E6" s="296"/>
      <c r="F6" s="189" t="s">
        <v>47</v>
      </c>
      <c r="G6" s="190" t="s">
        <v>48</v>
      </c>
      <c r="H6" s="191" t="s">
        <v>49</v>
      </c>
      <c r="I6" s="294"/>
      <c r="J6" s="294"/>
      <c r="K6" s="294"/>
      <c r="L6" s="294"/>
      <c r="M6" s="30" t="s">
        <v>50</v>
      </c>
      <c r="N6" s="31" t="s">
        <v>51</v>
      </c>
      <c r="O6" s="283" t="s">
        <v>115</v>
      </c>
      <c r="P6" s="12"/>
    </row>
    <row r="7" spans="1:16" ht="34.5" customHeight="1" thickBot="1" x14ac:dyDescent="0.4">
      <c r="A7" s="216"/>
      <c r="B7" s="38" t="s">
        <v>53</v>
      </c>
      <c r="C7" s="46">
        <v>0</v>
      </c>
      <c r="D7" s="59"/>
      <c r="E7" s="52">
        <v>0</v>
      </c>
      <c r="F7" s="53">
        <v>0</v>
      </c>
      <c r="G7" s="53">
        <v>0</v>
      </c>
      <c r="H7" s="47"/>
      <c r="I7" s="34"/>
      <c r="J7" s="34"/>
      <c r="K7" s="34"/>
      <c r="L7" s="35"/>
      <c r="M7" s="387" t="str">
        <f>IFERROR( C11+D11+E11+F11+G11+H11+L11+K11+I11+J11, "STOP")</f>
        <v>STOP</v>
      </c>
      <c r="N7" s="390" t="e">
        <f>IF((M7*25%)&gt;=25,25,M7*25%)</f>
        <v>#VALUE!</v>
      </c>
      <c r="O7" s="283"/>
      <c r="P7" s="12"/>
    </row>
    <row r="8" spans="1:16" ht="21.75" customHeight="1" thickBot="1" x14ac:dyDescent="0.4">
      <c r="A8" s="216"/>
      <c r="B8" s="38" t="s">
        <v>55</v>
      </c>
      <c r="C8" s="19">
        <v>1</v>
      </c>
      <c r="D8" s="3"/>
      <c r="E8" s="52">
        <v>1</v>
      </c>
      <c r="F8" s="52">
        <v>1</v>
      </c>
      <c r="G8" s="52">
        <v>1</v>
      </c>
      <c r="H8" s="34"/>
      <c r="I8" s="36"/>
      <c r="J8" s="36"/>
      <c r="K8" s="36"/>
      <c r="L8" s="37"/>
      <c r="M8" s="388"/>
      <c r="N8" s="391"/>
      <c r="O8" s="283"/>
      <c r="P8" s="12"/>
    </row>
    <row r="9" spans="1:16" ht="42.5" thickBot="1" x14ac:dyDescent="0.4">
      <c r="A9" s="216"/>
      <c r="B9" s="38" t="s">
        <v>56</v>
      </c>
      <c r="C9" s="4">
        <f>(C7/C8)*100</f>
        <v>0</v>
      </c>
      <c r="D9" s="20" t="s">
        <v>58</v>
      </c>
      <c r="E9" s="87">
        <f>(E7/E8)*100</f>
        <v>0</v>
      </c>
      <c r="F9" s="55">
        <f t="shared" ref="F9:G9" si="0">(F7/F8)*100</f>
        <v>0</v>
      </c>
      <c r="G9" s="55">
        <f t="shared" si="0"/>
        <v>0</v>
      </c>
      <c r="H9" s="20" t="s">
        <v>58</v>
      </c>
      <c r="I9" s="20" t="s">
        <v>58</v>
      </c>
      <c r="J9" s="20" t="s">
        <v>58</v>
      </c>
      <c r="K9" s="20" t="s">
        <v>58</v>
      </c>
      <c r="L9" s="20" t="s">
        <v>58</v>
      </c>
      <c r="M9" s="388"/>
      <c r="N9" s="391"/>
      <c r="O9" s="283"/>
      <c r="P9" s="12"/>
    </row>
    <row r="10" spans="1:16" ht="21" customHeight="1" x14ac:dyDescent="0.35">
      <c r="A10" s="216"/>
      <c r="B10" s="38" t="s">
        <v>59</v>
      </c>
      <c r="C10" s="5">
        <v>0.25</v>
      </c>
      <c r="D10" s="16">
        <v>0.25</v>
      </c>
      <c r="E10" s="5">
        <v>0.1</v>
      </c>
      <c r="F10" s="5">
        <v>0.15</v>
      </c>
      <c r="G10" s="6">
        <v>0.15</v>
      </c>
      <c r="H10" s="44">
        <v>0.3</v>
      </c>
      <c r="I10" s="7">
        <v>0</v>
      </c>
      <c r="J10" s="7">
        <v>0</v>
      </c>
      <c r="K10" s="7">
        <v>0.1</v>
      </c>
      <c r="L10" s="10" t="s">
        <v>60</v>
      </c>
      <c r="M10" s="388"/>
      <c r="N10" s="391"/>
      <c r="O10" s="283"/>
      <c r="P10" s="12"/>
    </row>
    <row r="11" spans="1:16" ht="55.5" customHeight="1" thickBot="1" x14ac:dyDescent="0.55000000000000004">
      <c r="A11" s="216"/>
      <c r="B11" s="38" t="s">
        <v>61</v>
      </c>
      <c r="C11" s="51">
        <f>C9*C10</f>
        <v>0</v>
      </c>
      <c r="D11" s="56">
        <f>IF(D9="Yes", 25) + IF(D9="No", 0)</f>
        <v>0</v>
      </c>
      <c r="E11" s="51">
        <f t="shared" ref="E11:G11" si="1">E9*E10</f>
        <v>0</v>
      </c>
      <c r="F11" s="51">
        <f t="shared" si="1"/>
        <v>0</v>
      </c>
      <c r="G11" s="51">
        <f t="shared" si="1"/>
        <v>0</v>
      </c>
      <c r="H11" s="29">
        <f>IF(H9="Yes", 30) + IF(H9="No", 0)</f>
        <v>0</v>
      </c>
      <c r="I11" s="28" t="str">
        <f>IF(I9="Yes",Calc_Validation_DropDown!A2,Calc_Validation_DropDown!A3)</f>
        <v>STOP</v>
      </c>
      <c r="J11" s="28" t="str">
        <f>IF(J9="Yes",Calc_Validation_DropDown!A2,Calc_Validation_DropDown!A3)</f>
        <v>STOP</v>
      </c>
      <c r="K11" s="28" t="str">
        <f>IF(K9="Yes",10,Calc_Validation_DropDown!A3)</f>
        <v>STOP</v>
      </c>
      <c r="L11" s="29">
        <f>IF(L9="Yes", 5) + IF(L9="No", 0)</f>
        <v>0</v>
      </c>
      <c r="M11" s="389"/>
      <c r="N11" s="392"/>
      <c r="O11" s="283"/>
      <c r="P11" s="12"/>
    </row>
    <row r="12" spans="1:16" ht="21.5" thickTop="1" x14ac:dyDescent="0.35">
      <c r="A12" s="12"/>
      <c r="B12" s="12"/>
      <c r="C12" s="12"/>
      <c r="D12" s="12"/>
      <c r="E12" s="12"/>
      <c r="F12" s="12"/>
      <c r="G12" s="12"/>
      <c r="H12" s="12"/>
      <c r="I12" s="12"/>
      <c r="J12" s="12"/>
      <c r="K12" s="12"/>
      <c r="L12" s="12"/>
      <c r="M12" s="12"/>
      <c r="N12" s="12"/>
      <c r="O12" s="12"/>
      <c r="P12" s="12"/>
    </row>
    <row r="13" spans="1:16" ht="21" x14ac:dyDescent="0.5">
      <c r="A13" s="394"/>
      <c r="B13" s="395"/>
      <c r="C13" s="395"/>
      <c r="D13" s="395"/>
      <c r="E13" s="395"/>
      <c r="F13" s="395"/>
      <c r="G13" s="395"/>
      <c r="H13" s="395"/>
      <c r="I13" s="395"/>
      <c r="J13" s="395"/>
      <c r="K13" s="395"/>
      <c r="L13" s="395"/>
      <c r="M13" s="395"/>
      <c r="N13" s="395"/>
      <c r="O13" s="395"/>
      <c r="P13" s="396"/>
    </row>
    <row r="14" spans="1:16" ht="37.5" customHeight="1" x14ac:dyDescent="0.7">
      <c r="A14" s="2"/>
      <c r="B14" s="393" t="s">
        <v>190</v>
      </c>
      <c r="C14" s="393"/>
      <c r="D14" s="393"/>
      <c r="E14" s="393"/>
      <c r="F14" s="393"/>
      <c r="G14" s="393"/>
      <c r="H14" s="393"/>
      <c r="I14" s="393"/>
      <c r="J14" s="393"/>
      <c r="K14" s="393"/>
      <c r="L14" s="393"/>
      <c r="M14" s="1"/>
      <c r="N14" s="1"/>
      <c r="O14" s="12"/>
      <c r="P14" s="12"/>
    </row>
    <row r="15" spans="1:16" ht="72" customHeight="1" thickBot="1" x14ac:dyDescent="0.65">
      <c r="A15" s="2"/>
      <c r="B15" s="9"/>
      <c r="C15" s="9"/>
      <c r="D15" s="282" t="s">
        <v>191</v>
      </c>
      <c r="E15" s="282"/>
      <c r="F15" s="282"/>
      <c r="G15" s="282"/>
      <c r="H15" s="282"/>
      <c r="I15" s="9"/>
      <c r="J15" s="306" t="s">
        <v>192</v>
      </c>
      <c r="K15" s="306"/>
      <c r="L15" s="306"/>
      <c r="M15" s="306"/>
      <c r="N15" s="8"/>
      <c r="O15" s="192" t="s">
        <v>65</v>
      </c>
      <c r="P15" s="12"/>
    </row>
    <row r="16" spans="1:16" ht="21.75" customHeight="1" thickBot="1" x14ac:dyDescent="0.55000000000000004">
      <c r="A16" s="263" t="s">
        <v>66</v>
      </c>
      <c r="B16" s="263"/>
      <c r="C16" s="264"/>
      <c r="D16" s="12"/>
      <c r="E16" s="265" t="s">
        <v>67</v>
      </c>
      <c r="F16" s="266"/>
      <c r="G16" s="22" t="s">
        <v>68</v>
      </c>
      <c r="H16" s="23" t="s">
        <v>69</v>
      </c>
      <c r="I16" s="17"/>
      <c r="J16" s="12"/>
      <c r="K16" s="267" t="s">
        <v>67</v>
      </c>
      <c r="L16" s="268"/>
      <c r="M16" s="43" t="s">
        <v>68</v>
      </c>
      <c r="N16" s="65" t="s">
        <v>102</v>
      </c>
      <c r="O16" s="12"/>
      <c r="P16" s="12"/>
    </row>
    <row r="17" spans="1:19" ht="48" customHeight="1" thickBot="1" x14ac:dyDescent="0.5">
      <c r="A17" s="271" t="s">
        <v>193</v>
      </c>
      <c r="B17" s="371" t="s">
        <v>194</v>
      </c>
      <c r="C17" s="264"/>
      <c r="D17" s="74" t="s">
        <v>74</v>
      </c>
      <c r="E17" s="248"/>
      <c r="F17" s="249"/>
      <c r="G17" s="88">
        <v>0</v>
      </c>
      <c r="H17" s="121" t="e">
        <f>INDEX('iKM Quality APM'!C3:C28, MATCH(E17, 'iKM Quality APM'!A3:A28, 0))</f>
        <v>#N/A</v>
      </c>
      <c r="I17" s="17"/>
      <c r="J17" s="74" t="s">
        <v>84</v>
      </c>
      <c r="K17" s="248"/>
      <c r="L17" s="249"/>
      <c r="M17" s="88"/>
      <c r="N17" s="397" t="s">
        <v>195</v>
      </c>
      <c r="O17" s="12"/>
      <c r="P17" s="12"/>
    </row>
    <row r="18" spans="1:19" ht="48" customHeight="1" thickBot="1" x14ac:dyDescent="0.5">
      <c r="A18" s="272"/>
      <c r="B18" s="326"/>
      <c r="C18" s="264"/>
      <c r="D18" s="75" t="s">
        <v>77</v>
      </c>
      <c r="E18" s="248"/>
      <c r="F18" s="249"/>
      <c r="G18" s="88">
        <v>0</v>
      </c>
      <c r="H18" s="121" t="e">
        <f>INDEX('iKM Quality APM'!C4:C29, MATCH(E18, 'iKM Quality APM'!A4:A29, 0))</f>
        <v>#N/A</v>
      </c>
      <c r="I18" s="17"/>
      <c r="J18" s="75" t="s">
        <v>86</v>
      </c>
      <c r="K18" s="248"/>
      <c r="L18" s="249"/>
      <c r="M18" s="88"/>
      <c r="N18" s="397"/>
      <c r="O18" s="12"/>
      <c r="P18" s="12"/>
    </row>
    <row r="19" spans="1:19" ht="47.15" customHeight="1" thickBot="1" x14ac:dyDescent="0.5">
      <c r="A19" s="272"/>
      <c r="B19" s="326"/>
      <c r="C19" s="264"/>
      <c r="D19" s="82" t="s">
        <v>79</v>
      </c>
      <c r="E19" s="248"/>
      <c r="F19" s="249"/>
      <c r="G19" s="88">
        <v>0</v>
      </c>
      <c r="H19" s="121" t="e">
        <f>INDEX('iKM Quality APM'!C5:C30, MATCH(E19, 'iKM Quality APM'!A5:A30, 0))</f>
        <v>#N/A</v>
      </c>
      <c r="I19" s="17"/>
      <c r="J19" s="75" t="s">
        <v>75</v>
      </c>
      <c r="K19" s="248"/>
      <c r="L19" s="249"/>
      <c r="M19" s="88"/>
      <c r="N19" s="397"/>
      <c r="O19" s="12"/>
      <c r="P19" s="12"/>
    </row>
    <row r="20" spans="1:19" ht="45.65" customHeight="1" thickBot="1" x14ac:dyDescent="0.5">
      <c r="A20" s="272"/>
      <c r="B20" s="326"/>
      <c r="C20" s="264"/>
      <c r="D20" s="83" t="s">
        <v>81</v>
      </c>
      <c r="E20" s="399"/>
      <c r="F20" s="400"/>
      <c r="G20" s="88">
        <v>0</v>
      </c>
      <c r="H20" s="121" t="e">
        <f>INDEX('iKM Quality APM'!C6:C31, MATCH(E20, 'iKM Quality APM'!A6:A31, 0))</f>
        <v>#N/A</v>
      </c>
      <c r="I20" s="17"/>
      <c r="J20" s="75" t="s">
        <v>78</v>
      </c>
      <c r="K20" s="248"/>
      <c r="L20" s="249"/>
      <c r="M20" s="88"/>
      <c r="N20" s="397"/>
      <c r="O20" s="12"/>
      <c r="P20" s="12"/>
    </row>
    <row r="21" spans="1:19" ht="39" customHeight="1" thickBot="1" x14ac:dyDescent="0.5">
      <c r="A21" s="272"/>
      <c r="B21" s="326"/>
      <c r="C21" s="264"/>
      <c r="D21" s="401" t="s">
        <v>89</v>
      </c>
      <c r="E21" s="402"/>
      <c r="F21" s="403"/>
      <c r="G21" s="84">
        <f>SUM(G17:G20)</f>
        <v>0</v>
      </c>
      <c r="H21" s="12"/>
      <c r="I21" s="39"/>
      <c r="J21" s="75" t="s">
        <v>196</v>
      </c>
      <c r="K21" s="248"/>
      <c r="L21" s="249"/>
      <c r="M21" s="88"/>
      <c r="N21" s="397"/>
      <c r="O21" s="12"/>
      <c r="P21" s="12"/>
    </row>
    <row r="22" spans="1:19" ht="42" customHeight="1" thickBot="1" x14ac:dyDescent="0.5">
      <c r="A22" s="272"/>
      <c r="B22" s="326"/>
      <c r="C22" s="12"/>
      <c r="D22" s="404" t="s">
        <v>92</v>
      </c>
      <c r="E22" s="405"/>
      <c r="F22" s="406"/>
      <c r="G22" s="85">
        <f>(G21/0.4)</f>
        <v>0</v>
      </c>
      <c r="H22" s="12"/>
      <c r="I22" s="39"/>
      <c r="J22" s="75" t="s">
        <v>82</v>
      </c>
      <c r="K22" s="248"/>
      <c r="L22" s="249"/>
      <c r="M22" s="88"/>
      <c r="N22" s="397"/>
      <c r="O22" s="12"/>
      <c r="P22" s="12"/>
    </row>
    <row r="23" spans="1:19" ht="33.75" customHeight="1" thickBot="1" x14ac:dyDescent="0.5">
      <c r="A23" s="272"/>
      <c r="B23" s="326"/>
      <c r="C23" s="12"/>
      <c r="D23" s="407" t="s">
        <v>94</v>
      </c>
      <c r="E23" s="408"/>
      <c r="F23" s="409"/>
      <c r="G23" s="86">
        <f>(G22*30%)</f>
        <v>0</v>
      </c>
      <c r="H23" s="12"/>
      <c r="I23" s="39"/>
      <c r="J23" s="75" t="s">
        <v>197</v>
      </c>
      <c r="K23" s="248"/>
      <c r="L23" s="249"/>
      <c r="M23" s="88"/>
      <c r="N23" s="398"/>
      <c r="O23" s="12"/>
      <c r="P23" s="12"/>
    </row>
    <row r="24" spans="1:19" ht="21" x14ac:dyDescent="0.45">
      <c r="A24" s="273"/>
      <c r="B24" s="326"/>
      <c r="C24" s="12"/>
      <c r="D24" s="12"/>
      <c r="E24" s="12"/>
      <c r="F24" s="12"/>
      <c r="G24" s="12"/>
      <c r="H24" s="12"/>
      <c r="I24" s="39"/>
      <c r="J24" s="39"/>
      <c r="K24" s="39"/>
      <c r="L24" s="39"/>
      <c r="M24" s="39"/>
      <c r="N24" s="12"/>
      <c r="O24" s="39"/>
      <c r="P24" s="39"/>
      <c r="Q24" s="11"/>
      <c r="R24" s="11"/>
      <c r="S24" s="11"/>
    </row>
    <row r="25" spans="1:19" ht="21.5" thickBot="1" x14ac:dyDescent="0.4">
      <c r="A25" s="12"/>
      <c r="B25" s="12"/>
      <c r="C25" s="12"/>
      <c r="D25" s="12"/>
      <c r="E25" s="12"/>
      <c r="F25" s="12"/>
      <c r="G25" s="12"/>
      <c r="H25" s="12"/>
      <c r="I25" s="12"/>
      <c r="J25" s="12"/>
      <c r="K25" s="12"/>
      <c r="L25" s="12"/>
      <c r="M25" s="12"/>
      <c r="N25" s="12"/>
      <c r="O25" s="12"/>
      <c r="P25" s="12"/>
    </row>
    <row r="26" spans="1:19" ht="21.5" thickBot="1" x14ac:dyDescent="0.55000000000000004">
      <c r="A26" s="410"/>
      <c r="B26" s="411"/>
      <c r="C26" s="411"/>
      <c r="D26" s="411"/>
      <c r="E26" s="411"/>
      <c r="F26" s="411"/>
      <c r="G26" s="411"/>
      <c r="H26" s="411"/>
      <c r="I26" s="411"/>
      <c r="J26" s="411"/>
      <c r="K26" s="411"/>
      <c r="L26" s="411"/>
      <c r="M26" s="411"/>
      <c r="N26" s="411"/>
      <c r="O26" s="411"/>
      <c r="P26" s="141"/>
    </row>
    <row r="27" spans="1:19" ht="37.5" customHeight="1" x14ac:dyDescent="0.7">
      <c r="A27" s="2"/>
      <c r="B27" s="393" t="s">
        <v>198</v>
      </c>
      <c r="C27" s="393"/>
      <c r="D27" s="393"/>
      <c r="E27" s="393"/>
      <c r="F27" s="393"/>
      <c r="G27" s="393"/>
      <c r="H27" s="393"/>
      <c r="I27" s="393"/>
      <c r="J27" s="393"/>
      <c r="K27" s="393"/>
      <c r="L27" s="393"/>
      <c r="M27" s="1"/>
      <c r="N27" s="1"/>
      <c r="O27" s="12"/>
      <c r="P27" s="12"/>
    </row>
    <row r="28" spans="1:19" ht="16.5" customHeight="1" thickBot="1" x14ac:dyDescent="0.4">
      <c r="A28" s="12"/>
      <c r="B28" s="12"/>
      <c r="C28" s="12"/>
      <c r="D28" s="12"/>
      <c r="E28" s="12"/>
      <c r="F28" s="12"/>
      <c r="G28" s="12"/>
      <c r="H28" s="12"/>
      <c r="I28" s="12"/>
      <c r="J28" s="12"/>
      <c r="K28" s="12"/>
      <c r="L28" s="12"/>
      <c r="M28" s="12"/>
      <c r="N28" s="12"/>
      <c r="O28" s="12"/>
      <c r="P28" s="12"/>
    </row>
    <row r="29" spans="1:19" ht="21.75" customHeight="1" thickTop="1" thickBot="1" x14ac:dyDescent="0.55000000000000004">
      <c r="A29" s="375" t="s">
        <v>199</v>
      </c>
      <c r="B29" s="326"/>
      <c r="C29" s="12"/>
      <c r="D29" s="218" t="s">
        <v>100</v>
      </c>
      <c r="E29" s="219"/>
      <c r="F29" s="220"/>
      <c r="G29" s="220"/>
      <c r="H29" s="221"/>
      <c r="I29" s="68" t="s">
        <v>101</v>
      </c>
      <c r="J29" s="12"/>
      <c r="K29" s="335" t="s">
        <v>102</v>
      </c>
      <c r="L29" s="335"/>
      <c r="M29" s="12"/>
      <c r="N29" s="12"/>
      <c r="O29" s="12"/>
      <c r="P29" s="12"/>
    </row>
    <row r="30" spans="1:19" ht="30.75" customHeight="1" thickBot="1" x14ac:dyDescent="0.4">
      <c r="A30" s="325"/>
      <c r="B30" s="326"/>
      <c r="C30" s="12"/>
      <c r="D30" s="230"/>
      <c r="E30" s="231"/>
      <c r="F30" s="232"/>
      <c r="G30" s="232"/>
      <c r="H30" s="233"/>
      <c r="I30" s="66">
        <v>0</v>
      </c>
      <c r="J30" s="12"/>
      <c r="K30" s="319" t="s">
        <v>200</v>
      </c>
      <c r="L30" s="319"/>
      <c r="M30" s="12"/>
      <c r="N30" s="12"/>
      <c r="O30" s="12"/>
      <c r="P30" s="12"/>
    </row>
    <row r="31" spans="1:19" ht="33" customHeight="1" thickBot="1" x14ac:dyDescent="0.4">
      <c r="A31" s="325"/>
      <c r="B31" s="326"/>
      <c r="C31" s="12"/>
      <c r="D31" s="230"/>
      <c r="E31" s="231"/>
      <c r="F31" s="232"/>
      <c r="G31" s="232"/>
      <c r="H31" s="233"/>
      <c r="I31" s="66">
        <v>0</v>
      </c>
      <c r="J31" s="12"/>
      <c r="K31" s="360"/>
      <c r="L31" s="360"/>
      <c r="M31" s="12"/>
      <c r="N31" s="12"/>
      <c r="O31" s="12"/>
      <c r="P31" s="12"/>
    </row>
    <row r="32" spans="1:19" ht="36" customHeight="1" thickBot="1" x14ac:dyDescent="0.4">
      <c r="A32" s="325"/>
      <c r="B32" s="326"/>
      <c r="C32" s="12"/>
      <c r="D32" s="230"/>
      <c r="E32" s="231"/>
      <c r="F32" s="232"/>
      <c r="G32" s="232"/>
      <c r="H32" s="233"/>
      <c r="I32" s="66">
        <v>0</v>
      </c>
      <c r="J32" s="12"/>
      <c r="K32" s="360"/>
      <c r="L32" s="360"/>
      <c r="M32" s="12"/>
      <c r="N32" s="12"/>
      <c r="O32" s="12"/>
      <c r="P32" s="12"/>
    </row>
    <row r="33" spans="1:16" ht="36" customHeight="1" thickBot="1" x14ac:dyDescent="0.4">
      <c r="A33" s="325"/>
      <c r="B33" s="326"/>
      <c r="C33" s="12"/>
      <c r="D33" s="230"/>
      <c r="E33" s="231"/>
      <c r="F33" s="232"/>
      <c r="G33" s="381"/>
      <c r="H33" s="382"/>
      <c r="I33" s="67">
        <v>0</v>
      </c>
      <c r="J33" s="12"/>
      <c r="K33" s="12"/>
      <c r="L33" s="12"/>
      <c r="M33" s="12"/>
      <c r="N33" s="12"/>
      <c r="O33" s="12"/>
      <c r="P33" s="12"/>
    </row>
    <row r="34" spans="1:16" ht="19.5" customHeight="1" thickBot="1" x14ac:dyDescent="0.5">
      <c r="A34" s="12"/>
      <c r="B34" s="12"/>
      <c r="C34" s="12"/>
      <c r="D34" s="12"/>
      <c r="E34" s="12"/>
      <c r="F34" s="12"/>
      <c r="G34" s="378" t="s">
        <v>105</v>
      </c>
      <c r="H34" s="379"/>
      <c r="I34" s="186">
        <f>MIN(40,I30+I31+I32+I33)</f>
        <v>0</v>
      </c>
      <c r="J34" s="12"/>
      <c r="K34" s="12"/>
      <c r="L34" s="12"/>
      <c r="M34" s="12"/>
      <c r="N34" s="12"/>
      <c r="O34" s="12"/>
      <c r="P34" s="12"/>
    </row>
    <row r="35" spans="1:16" ht="21.5" thickBot="1" x14ac:dyDescent="0.5">
      <c r="A35" s="12"/>
      <c r="B35" s="12"/>
      <c r="C35" s="12"/>
      <c r="D35" s="12"/>
      <c r="E35" s="12"/>
      <c r="F35" s="12"/>
      <c r="G35" s="236" t="s">
        <v>94</v>
      </c>
      <c r="H35" s="380"/>
      <c r="I35" s="176">
        <f>SUM(I34/40*15)</f>
        <v>0</v>
      </c>
      <c r="J35" s="12"/>
      <c r="K35" s="12"/>
      <c r="L35" s="12"/>
      <c r="M35" s="12"/>
      <c r="N35" s="12"/>
      <c r="O35" s="12"/>
      <c r="P35" s="12"/>
    </row>
    <row r="36" spans="1:16" ht="21.5" thickBot="1" x14ac:dyDescent="0.4">
      <c r="A36" s="12"/>
      <c r="B36" s="12"/>
      <c r="C36" s="12"/>
      <c r="D36" s="12"/>
      <c r="E36" s="12"/>
      <c r="F36" s="12"/>
      <c r="G36" s="12"/>
      <c r="H36" s="12"/>
      <c r="I36" s="12"/>
      <c r="J36" s="12"/>
      <c r="K36" s="12"/>
      <c r="L36" s="12"/>
      <c r="M36" s="12"/>
      <c r="N36" s="12"/>
      <c r="O36" s="12"/>
      <c r="P36" s="12"/>
    </row>
    <row r="37" spans="1:16" ht="21.5" thickBot="1" x14ac:dyDescent="0.55000000000000004">
      <c r="A37" s="410"/>
      <c r="B37" s="411"/>
      <c r="C37" s="411"/>
      <c r="D37" s="411"/>
      <c r="E37" s="411"/>
      <c r="F37" s="411"/>
      <c r="G37" s="411"/>
      <c r="H37" s="411"/>
      <c r="I37" s="411"/>
      <c r="J37" s="411"/>
      <c r="K37" s="411"/>
      <c r="L37" s="411"/>
      <c r="M37" s="411"/>
      <c r="N37" s="411"/>
      <c r="O37" s="411"/>
      <c r="P37" s="140"/>
    </row>
    <row r="38" spans="1:16" ht="37.5" customHeight="1" thickBot="1" x14ac:dyDescent="0.75">
      <c r="A38" s="2"/>
      <c r="B38" s="393" t="s">
        <v>201</v>
      </c>
      <c r="C38" s="393"/>
      <c r="D38" s="393"/>
      <c r="E38" s="393"/>
      <c r="F38" s="393"/>
      <c r="G38" s="393"/>
      <c r="H38" s="393"/>
      <c r="I38" s="393"/>
      <c r="J38" s="393"/>
      <c r="K38" s="393"/>
      <c r="L38" s="393"/>
      <c r="M38" s="1"/>
      <c r="N38" s="1"/>
      <c r="O38" s="12"/>
      <c r="P38" s="12"/>
    </row>
    <row r="39" spans="1:16" ht="31.5" thickBot="1" x14ac:dyDescent="0.75">
      <c r="A39" s="193"/>
      <c r="B39" s="2"/>
      <c r="C39" s="2"/>
      <c r="D39" s="12"/>
      <c r="E39" s="193"/>
      <c r="F39" s="193"/>
      <c r="G39" s="193"/>
      <c r="H39" s="193"/>
      <c r="I39" s="337" t="s">
        <v>131</v>
      </c>
      <c r="J39" s="338"/>
      <c r="K39" s="338"/>
      <c r="L39" s="338"/>
      <c r="M39" s="12"/>
      <c r="N39" s="427" t="s">
        <v>202</v>
      </c>
      <c r="O39" s="428"/>
      <c r="P39" s="2"/>
    </row>
    <row r="40" spans="1:16" ht="26.5" customHeight="1" thickTop="1" thickBot="1" x14ac:dyDescent="0.55000000000000004">
      <c r="A40" s="12"/>
      <c r="B40" s="12"/>
      <c r="C40" s="12"/>
      <c r="D40" s="12"/>
      <c r="E40" s="2"/>
      <c r="F40" s="2"/>
      <c r="G40" s="2"/>
      <c r="H40" s="2"/>
      <c r="I40" s="351" t="s">
        <v>164</v>
      </c>
      <c r="J40" s="353"/>
      <c r="K40" s="2"/>
      <c r="L40" s="2"/>
      <c r="M40" s="12"/>
      <c r="N40" s="429"/>
      <c r="O40" s="430"/>
      <c r="P40" s="2"/>
    </row>
    <row r="41" spans="1:16" ht="26.5" customHeight="1" thickTop="1" thickBot="1" x14ac:dyDescent="0.55000000000000004">
      <c r="A41" s="12"/>
      <c r="B41" s="12"/>
      <c r="C41" s="12"/>
      <c r="D41" s="12"/>
      <c r="E41" s="2"/>
      <c r="F41" s="2"/>
      <c r="G41" s="2"/>
      <c r="H41" s="2"/>
      <c r="I41" s="412" t="s">
        <v>203</v>
      </c>
      <c r="J41" s="413"/>
      <c r="K41" s="175">
        <v>0</v>
      </c>
      <c r="L41" s="2"/>
      <c r="M41" s="12"/>
      <c r="N41" s="431"/>
      <c r="O41" s="432"/>
      <c r="P41" s="2"/>
    </row>
    <row r="42" spans="1:16" ht="21.75" customHeight="1" thickBot="1" x14ac:dyDescent="0.55000000000000004">
      <c r="A42" s="12"/>
      <c r="B42" s="12"/>
      <c r="C42" s="12"/>
      <c r="D42" s="12"/>
      <c r="E42" s="12"/>
      <c r="F42" s="12"/>
      <c r="G42" s="12"/>
      <c r="H42" s="12"/>
      <c r="I42" s="2"/>
      <c r="J42" s="2"/>
      <c r="K42" s="2"/>
      <c r="L42" s="2"/>
      <c r="M42" s="2"/>
      <c r="N42" s="2"/>
      <c r="O42" s="2"/>
      <c r="P42" s="2"/>
    </row>
    <row r="43" spans="1:16" ht="21.5" thickBot="1" x14ac:dyDescent="0.55000000000000004">
      <c r="A43" s="410"/>
      <c r="B43" s="411"/>
      <c r="C43" s="411"/>
      <c r="D43" s="411"/>
      <c r="E43" s="411"/>
      <c r="F43" s="411"/>
      <c r="G43" s="411"/>
      <c r="H43" s="411"/>
      <c r="I43" s="411"/>
      <c r="J43" s="411"/>
      <c r="K43" s="411"/>
      <c r="L43" s="411"/>
      <c r="M43" s="411"/>
      <c r="N43" s="411"/>
      <c r="O43" s="411"/>
      <c r="P43" s="141"/>
    </row>
    <row r="44" spans="1:16" ht="33" customHeight="1" thickBot="1" x14ac:dyDescent="0.85">
      <c r="A44" s="214" t="s">
        <v>204</v>
      </c>
      <c r="B44" s="214"/>
      <c r="C44" s="214"/>
      <c r="D44" s="214"/>
      <c r="E44" s="214"/>
      <c r="F44" s="214"/>
      <c r="G44" s="214"/>
      <c r="H44" s="214"/>
      <c r="I44" s="214"/>
      <c r="J44" s="214"/>
      <c r="K44" s="214"/>
      <c r="L44" s="214"/>
      <c r="M44" s="214"/>
      <c r="N44" s="214"/>
      <c r="O44" s="214"/>
      <c r="P44" s="111"/>
    </row>
    <row r="45" spans="1:16" ht="21.5" hidden="1" thickBot="1" x14ac:dyDescent="0.4">
      <c r="A45" s="12"/>
      <c r="B45" s="12"/>
      <c r="C45" s="12"/>
      <c r="D45" s="12"/>
      <c r="E45" s="12"/>
      <c r="F45" s="12"/>
      <c r="G45" s="12"/>
      <c r="H45" s="12"/>
      <c r="I45" s="12"/>
      <c r="J45" s="12"/>
      <c r="K45" s="12"/>
      <c r="L45" s="12"/>
      <c r="M45" s="12"/>
      <c r="N45" s="12"/>
      <c r="O45" s="12"/>
      <c r="P45" s="12"/>
    </row>
    <row r="46" spans="1:16" ht="39" customHeight="1" thickBot="1" x14ac:dyDescent="0.4">
      <c r="A46" s="415" t="s">
        <v>205</v>
      </c>
      <c r="B46" s="416"/>
      <c r="C46" s="416"/>
      <c r="D46" s="416"/>
      <c r="E46" s="417"/>
      <c r="F46" s="12"/>
      <c r="G46" s="12"/>
      <c r="H46" s="12"/>
      <c r="I46" s="12"/>
      <c r="J46" s="12"/>
      <c r="K46" s="209" t="s">
        <v>168</v>
      </c>
      <c r="L46" s="209"/>
      <c r="M46" s="209"/>
      <c r="N46" s="12"/>
      <c r="O46" s="12"/>
      <c r="P46" s="12"/>
    </row>
    <row r="47" spans="1:16" ht="33" customHeight="1" thickTop="1" thickBot="1" x14ac:dyDescent="0.55000000000000004">
      <c r="A47" s="418"/>
      <c r="B47" s="419"/>
      <c r="C47" s="419"/>
      <c r="D47" s="419"/>
      <c r="E47" s="420"/>
      <c r="F47" s="12"/>
      <c r="G47" s="238" t="s">
        <v>169</v>
      </c>
      <c r="H47" s="239"/>
      <c r="I47" s="110" t="str">
        <f>+IFERROR(N7,"0")</f>
        <v>0</v>
      </c>
      <c r="J47" s="12"/>
      <c r="K47" s="335" t="s">
        <v>206</v>
      </c>
      <c r="L47" s="335"/>
      <c r="M47" s="335"/>
      <c r="N47" s="12"/>
      <c r="O47" s="12"/>
      <c r="P47" s="12"/>
    </row>
    <row r="48" spans="1:16" ht="21.65" customHeight="1" thickBot="1" x14ac:dyDescent="0.55000000000000004">
      <c r="A48" s="421" t="s">
        <v>207</v>
      </c>
      <c r="B48" s="422"/>
      <c r="C48" s="422"/>
      <c r="D48" s="422"/>
      <c r="E48" s="423"/>
      <c r="F48" s="12"/>
      <c r="G48" s="241" t="s">
        <v>171</v>
      </c>
      <c r="H48" s="242"/>
      <c r="I48" s="63">
        <f>G23</f>
        <v>0</v>
      </c>
      <c r="J48" s="12"/>
      <c r="K48" s="335"/>
      <c r="L48" s="335"/>
      <c r="M48" s="335"/>
      <c r="N48" s="12"/>
      <c r="O48" s="12"/>
      <c r="P48" s="12"/>
    </row>
    <row r="49" spans="1:16" ht="21.65" customHeight="1" thickBot="1" x14ac:dyDescent="0.55000000000000004">
      <c r="A49" s="421"/>
      <c r="B49" s="422"/>
      <c r="C49" s="422"/>
      <c r="D49" s="422"/>
      <c r="E49" s="423"/>
      <c r="F49" s="12"/>
      <c r="G49" s="241" t="s">
        <v>172</v>
      </c>
      <c r="H49" s="242"/>
      <c r="I49" s="63">
        <f>I35</f>
        <v>0</v>
      </c>
      <c r="J49" s="12"/>
      <c r="K49" s="335"/>
      <c r="L49" s="335"/>
      <c r="M49" s="335"/>
      <c r="N49" s="12"/>
      <c r="O49" s="12"/>
      <c r="P49" s="12"/>
    </row>
    <row r="50" spans="1:16" ht="21.65" customHeight="1" thickBot="1" x14ac:dyDescent="0.55000000000000004">
      <c r="A50" s="421" t="s">
        <v>208</v>
      </c>
      <c r="B50" s="422"/>
      <c r="C50" s="422"/>
      <c r="D50" s="422"/>
      <c r="E50" s="423"/>
      <c r="F50" s="12"/>
      <c r="G50" s="241" t="s">
        <v>173</v>
      </c>
      <c r="H50" s="242"/>
      <c r="I50" s="64">
        <f>K41</f>
        <v>0</v>
      </c>
      <c r="J50" s="12"/>
      <c r="K50" s="335"/>
      <c r="L50" s="335"/>
      <c r="M50" s="335"/>
      <c r="N50" s="12"/>
      <c r="O50" s="12"/>
      <c r="P50" s="12"/>
    </row>
    <row r="51" spans="1:16" ht="26.5" thickBot="1" x14ac:dyDescent="0.6">
      <c r="A51" s="424"/>
      <c r="B51" s="425"/>
      <c r="C51" s="425"/>
      <c r="D51" s="425"/>
      <c r="E51" s="426"/>
      <c r="F51" s="414" t="s">
        <v>174</v>
      </c>
      <c r="G51" s="244"/>
      <c r="H51" s="245"/>
      <c r="I51" s="109">
        <f>SUM(I47:I50)</f>
        <v>0</v>
      </c>
      <c r="J51" s="12"/>
      <c r="K51" s="335"/>
      <c r="L51" s="335"/>
      <c r="M51" s="335"/>
      <c r="N51" s="12"/>
      <c r="O51" s="12"/>
      <c r="P51" s="12"/>
    </row>
    <row r="52" spans="1:16" ht="15" customHeight="1" x14ac:dyDescent="0.35">
      <c r="A52" s="12"/>
      <c r="B52" s="12"/>
      <c r="C52" s="12"/>
      <c r="D52" s="12"/>
      <c r="E52" s="12"/>
      <c r="F52" s="12"/>
      <c r="G52" s="12"/>
      <c r="H52" s="12"/>
      <c r="I52" s="12"/>
      <c r="J52" s="12"/>
      <c r="K52" s="158"/>
      <c r="L52" s="158"/>
      <c r="M52" s="158"/>
      <c r="N52" s="12"/>
      <c r="O52" s="12"/>
      <c r="P52" s="12"/>
    </row>
    <row r="53" spans="1:16" ht="21" customHeight="1" x14ac:dyDescent="0.35">
      <c r="A53" s="12"/>
      <c r="B53" s="12"/>
      <c r="C53" s="12"/>
      <c r="D53" s="12"/>
      <c r="E53" s="12"/>
      <c r="F53" s="12"/>
      <c r="G53" s="12"/>
      <c r="H53" s="12"/>
      <c r="I53" s="12"/>
      <c r="J53" s="12"/>
      <c r="K53" s="12"/>
      <c r="L53" s="12"/>
      <c r="M53" s="12"/>
      <c r="N53" s="12"/>
      <c r="O53" s="12"/>
      <c r="P53" s="12"/>
    </row>
    <row r="54" spans="1:16" ht="21" customHeight="1" x14ac:dyDescent="0.35">
      <c r="A54" s="12"/>
      <c r="B54" s="12"/>
      <c r="C54" s="12"/>
      <c r="D54" s="12"/>
      <c r="E54" s="12"/>
      <c r="F54" s="12"/>
      <c r="G54" s="12"/>
      <c r="H54" s="12"/>
      <c r="I54" s="12"/>
      <c r="J54" s="12"/>
      <c r="K54" s="12"/>
      <c r="L54" s="12"/>
      <c r="M54" s="12"/>
      <c r="N54" s="12"/>
      <c r="O54" s="12"/>
      <c r="P54" s="12"/>
    </row>
    <row r="55" spans="1:16" ht="10.5" customHeight="1" x14ac:dyDescent="0.35">
      <c r="A55" s="12"/>
      <c r="B55" s="12"/>
      <c r="C55" s="12"/>
      <c r="D55" s="12"/>
      <c r="E55" s="12"/>
      <c r="F55" s="12"/>
      <c r="G55" s="12"/>
      <c r="H55" s="12"/>
      <c r="I55" s="12"/>
      <c r="J55" s="12"/>
      <c r="K55" s="12"/>
      <c r="L55" s="12"/>
      <c r="M55" s="12"/>
      <c r="N55" s="12"/>
      <c r="O55" s="12"/>
      <c r="P55" s="12"/>
    </row>
    <row r="56" spans="1:16" ht="34.5" customHeight="1" x14ac:dyDescent="0.35">
      <c r="A56" s="12"/>
      <c r="B56" s="12"/>
      <c r="C56" s="12"/>
      <c r="D56" s="12"/>
      <c r="E56" s="12"/>
      <c r="F56" s="12"/>
      <c r="G56" s="12"/>
      <c r="H56" s="12"/>
      <c r="I56" s="12"/>
      <c r="J56" s="12"/>
      <c r="K56" s="12"/>
      <c r="L56" s="12"/>
      <c r="M56" s="12"/>
      <c r="N56" s="12"/>
      <c r="O56" s="12"/>
      <c r="P56" s="12"/>
    </row>
  </sheetData>
  <sheetProtection algorithmName="SHA-512" hashValue="QoSFigbsM0TLQiEygWLXwUR3TmO/aaBTcNfpNLmZD7cqyBj8PXF7TD8q9JIkBVI2eydZkpmatWcmZujU7s73Qg==" saltValue="H3hSYqO/MyoQs6xmshSnhQ==" spinCount="100000" sheet="1" objects="1" scenarios="1" selectLockedCells="1"/>
  <mergeCells count="72">
    <mergeCell ref="G48:H48"/>
    <mergeCell ref="G49:H49"/>
    <mergeCell ref="B38:L38"/>
    <mergeCell ref="I41:J41"/>
    <mergeCell ref="K47:M51"/>
    <mergeCell ref="G50:H50"/>
    <mergeCell ref="F51:H51"/>
    <mergeCell ref="A43:O43"/>
    <mergeCell ref="A44:O44"/>
    <mergeCell ref="K46:M46"/>
    <mergeCell ref="A46:E47"/>
    <mergeCell ref="A48:E49"/>
    <mergeCell ref="A50:E51"/>
    <mergeCell ref="I39:L39"/>
    <mergeCell ref="I40:J40"/>
    <mergeCell ref="N39:O41"/>
    <mergeCell ref="G47:H47"/>
    <mergeCell ref="N17:N23"/>
    <mergeCell ref="E18:F18"/>
    <mergeCell ref="K18:L18"/>
    <mergeCell ref="E19:F19"/>
    <mergeCell ref="K19:L19"/>
    <mergeCell ref="E20:F20"/>
    <mergeCell ref="K20:L20"/>
    <mergeCell ref="D21:F21"/>
    <mergeCell ref="D22:F22"/>
    <mergeCell ref="D23:F23"/>
    <mergeCell ref="B27:L27"/>
    <mergeCell ref="A26:O26"/>
    <mergeCell ref="A37:O37"/>
    <mergeCell ref="A29:B33"/>
    <mergeCell ref="K29:L29"/>
    <mergeCell ref="A16:B16"/>
    <mergeCell ref="C16:C21"/>
    <mergeCell ref="E16:F16"/>
    <mergeCell ref="K16:L16"/>
    <mergeCell ref="A17:A24"/>
    <mergeCell ref="B17:B24"/>
    <mergeCell ref="E17:F17"/>
    <mergeCell ref="K17:L17"/>
    <mergeCell ref="K21:L21"/>
    <mergeCell ref="K22:L22"/>
    <mergeCell ref="K23:L23"/>
    <mergeCell ref="B14:L14"/>
    <mergeCell ref="A6:A11"/>
    <mergeCell ref="D15:H15"/>
    <mergeCell ref="J15:M15"/>
    <mergeCell ref="A13:P13"/>
    <mergeCell ref="A1:O1"/>
    <mergeCell ref="B3:L3"/>
    <mergeCell ref="C5:C6"/>
    <mergeCell ref="D5:D6"/>
    <mergeCell ref="E5:E6"/>
    <mergeCell ref="F5:H5"/>
    <mergeCell ref="I5:I6"/>
    <mergeCell ref="J5:J6"/>
    <mergeCell ref="K5:K6"/>
    <mergeCell ref="L5:L6"/>
    <mergeCell ref="A2:C2"/>
    <mergeCell ref="F4:H4"/>
    <mergeCell ref="O6:O11"/>
    <mergeCell ref="M7:M11"/>
    <mergeCell ref="N7:N11"/>
    <mergeCell ref="N4:O4"/>
    <mergeCell ref="K30:L32"/>
    <mergeCell ref="G34:H34"/>
    <mergeCell ref="G35:H35"/>
    <mergeCell ref="D29:H29"/>
    <mergeCell ref="D30:H30"/>
    <mergeCell ref="D31:H31"/>
    <mergeCell ref="D32:H32"/>
    <mergeCell ref="D33:H33"/>
  </mergeCells>
  <conditionalFormatting sqref="I11:K11">
    <cfRule type="containsText" dxfId="8" priority="2" operator="containsText" text="STOP">
      <formula>NOT(ISERROR(SEARCH("STOP",I11)))</formula>
    </cfRule>
  </conditionalFormatting>
  <conditionalFormatting sqref="M7:N11">
    <cfRule type="containsText" dxfId="7" priority="1" operator="containsText" text="STOP">
      <formula>NOT(ISERROR(SEARCH("STOP",M7)))</formula>
    </cfRule>
  </conditionalFormatting>
  <dataValidations count="1">
    <dataValidation type="list" allowBlank="1" showInputMessage="1" showErrorMessage="1" sqref="H9:L9 D9" xr:uid="{FE5B3245-66CE-40E5-8385-C73915968731}">
      <formula1>"Yes, No"</formula1>
    </dataValidation>
  </dataValidations>
  <hyperlinks>
    <hyperlink ref="A2:C2" r:id="rId1" display="Explore MIPS Value Pathways (MVPs) on QPP" xr:uid="{1CAE1406-B4DB-460A-A338-622E88D4702B}"/>
    <hyperlink ref="C5:C6" r:id="rId2" display="Pt Electronic Access " xr:uid="{0304DF3D-E8AB-4F05-A194-A5755545AD64}"/>
    <hyperlink ref="D5:D6" r:id="rId3" display="2 Public Health Registries, IMMs &amp; eCR " xr:uid="{B6F79A9B-2E9B-4CEC-9A99-7E6CB53D74E5}"/>
    <hyperlink ref="E5:E6" r:id="rId4" display="e-Rx" xr:uid="{754FABF5-D8FD-4CD4-8074-C32053115CDF}"/>
    <hyperlink ref="F6" r:id="rId5" xr:uid="{8DF68BBC-F068-43D4-896D-F30ACAA8BEAE}"/>
    <hyperlink ref="G6" r:id="rId6" xr:uid="{DE4B86B7-B9DC-409E-8519-6BF2E106BF49}"/>
    <hyperlink ref="H6" r:id="rId7" xr:uid="{1081AC41-5E0F-494A-AF72-EDD23232B046}"/>
    <hyperlink ref="I5:I6" r:id="rId8" display="Security Risk Assessment completed" xr:uid="{6C3B4818-376D-4DB2-881F-CA3D966DA01C}"/>
    <hyperlink ref="J5:J6" r:id="rId9" display="High Priority SAFER Guide completed" xr:uid="{D3EB0CD1-8C0B-4011-A9D9-A8C12F856A48}"/>
    <hyperlink ref="K5:K6" r:id="rId10" display=" e-rx PDMP  Met OR meet exclusion" xr:uid="{17B1E60F-EE45-44BF-97F1-BE6FB6043367}"/>
    <hyperlink ref="L5:L6" r:id="rId11" display="Extra Registry BONUS (Data Registry or Syndromic)" xr:uid="{EE572512-4423-4619-B6C6-FDAE746E5455}"/>
    <hyperlink ref="N4:O4" r:id="rId12" display="Link to Practice Insights Promoting Interoperability Help Menu" xr:uid="{44DA1B28-CD5E-4CE1-AA1C-C32DDC05F2DB}"/>
    <hyperlink ref="O15" r:id="rId13" xr:uid="{191BE2CA-E3EB-4091-920F-E752B4EDEA3B}"/>
  </hyperlinks>
  <pageMargins left="0.7" right="0.7" top="0.75" bottom="0.75" header="0.3" footer="0.3"/>
  <pageSetup orientation="portrait" r:id="rId14"/>
  <extLst>
    <ext xmlns:x14="http://schemas.microsoft.com/office/spreadsheetml/2009/9/main" uri="{CCE6A557-97BC-4b89-ADB6-D9C93CAAB3DF}">
      <x14:dataValidations xmlns:xm="http://schemas.microsoft.com/office/excel/2006/main" count="2">
        <x14:dataValidation type="list" allowBlank="1" showInputMessage="1" showErrorMessage="1" xr:uid="{9B3BE47B-0569-42BA-BCE8-11BF35AFBAC6}">
          <x14:formula1>
            <xm:f>'ACC MVP Quality'!$A$2:$A$14</xm:f>
          </x14:formula1>
          <xm:sqref>E17:F20 K17:L23</xm:sqref>
        </x14:dataValidation>
        <x14:dataValidation type="list" allowBlank="1" showInputMessage="1" showErrorMessage="1" xr:uid="{EE4E2653-D0B8-48EC-A84A-8343A4829E26}">
          <x14:formula1>
            <xm:f>'ACC IA'!$A$2:$A$19</xm:f>
          </x14:formula1>
          <xm:sqref>D30:H33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716B6-4646-417E-A24B-672AF283BF33}">
  <sheetPr>
    <tabColor theme="9"/>
  </sheetPr>
  <dimension ref="A1:R44"/>
  <sheetViews>
    <sheetView topLeftCell="A14" zoomScale="85" zoomScaleNormal="85" workbookViewId="0">
      <selection activeCell="H16" sqref="H16"/>
    </sheetView>
  </sheetViews>
  <sheetFormatPr defaultRowHeight="14.5" x14ac:dyDescent="0.35"/>
  <cols>
    <col min="1" max="1" width="29.81640625" customWidth="1"/>
    <col min="2" max="2" width="23.1796875" customWidth="1"/>
    <col min="3" max="3" width="13.81640625" customWidth="1"/>
    <col min="4" max="4" width="15" customWidth="1"/>
    <col min="5" max="5" width="13.81640625" customWidth="1"/>
    <col min="6" max="6" width="18.81640625" customWidth="1"/>
    <col min="7" max="7" width="19.81640625" customWidth="1"/>
    <col min="8" max="8" width="19.1796875" customWidth="1"/>
    <col min="9" max="9" width="16.81640625" customWidth="1"/>
    <col min="10" max="10" width="15.1796875" customWidth="1"/>
    <col min="11" max="11" width="20.81640625" customWidth="1"/>
    <col min="12" max="12" width="21.81640625" customWidth="1"/>
    <col min="13" max="13" width="26.1796875" customWidth="1"/>
    <col min="14" max="14" width="28.81640625" customWidth="1"/>
  </cols>
  <sheetData>
    <row r="1" spans="1:15" ht="46" x14ac:dyDescent="1">
      <c r="A1" s="383" t="s">
        <v>209</v>
      </c>
      <c r="B1" s="384"/>
      <c r="C1" s="384"/>
      <c r="D1" s="384"/>
      <c r="E1" s="384"/>
      <c r="F1" s="384"/>
      <c r="G1" s="384"/>
      <c r="H1" s="384"/>
      <c r="I1" s="384"/>
      <c r="J1" s="384"/>
      <c r="K1" s="384"/>
      <c r="L1" s="384"/>
      <c r="M1" s="384"/>
      <c r="N1" s="384"/>
      <c r="O1" s="384"/>
    </row>
    <row r="2" spans="1:15" ht="27" customHeight="1" thickBot="1" x14ac:dyDescent="0.55000000000000004">
      <c r="A2" s="386" t="s">
        <v>187</v>
      </c>
      <c r="B2" s="386"/>
      <c r="C2" s="386"/>
      <c r="D2" s="81"/>
      <c r="E2" s="70"/>
      <c r="F2" s="70"/>
      <c r="G2" s="70"/>
      <c r="H2" s="70"/>
      <c r="I2" s="70"/>
      <c r="J2" s="70"/>
      <c r="K2" s="70"/>
      <c r="L2" s="70"/>
      <c r="M2" s="70"/>
      <c r="N2" s="70"/>
      <c r="O2" s="70"/>
    </row>
    <row r="3" spans="1:15" ht="30.75" customHeight="1" thickBot="1" x14ac:dyDescent="0.75">
      <c r="A3" s="460" t="s">
        <v>210</v>
      </c>
      <c r="B3" s="385"/>
      <c r="C3" s="385"/>
      <c r="D3" s="385"/>
      <c r="E3" s="385"/>
      <c r="F3" s="385"/>
      <c r="G3" s="385"/>
      <c r="H3" s="385"/>
      <c r="I3" s="385"/>
      <c r="J3" s="385"/>
      <c r="K3" s="385"/>
      <c r="L3" s="385"/>
      <c r="M3" s="385"/>
      <c r="N3" s="385"/>
      <c r="O3" s="461"/>
    </row>
    <row r="4" spans="1:15" ht="24.75" customHeight="1" thickBot="1" x14ac:dyDescent="0.75">
      <c r="A4" s="45"/>
      <c r="B4" s="1"/>
      <c r="C4" s="366" t="s">
        <v>39</v>
      </c>
      <c r="D4" s="366" t="s">
        <v>176</v>
      </c>
      <c r="E4" s="366" t="s">
        <v>41</v>
      </c>
      <c r="F4" s="368" t="s">
        <v>211</v>
      </c>
      <c r="G4" s="369"/>
      <c r="H4" s="370"/>
      <c r="I4" s="366" t="s">
        <v>43</v>
      </c>
      <c r="J4" s="366" t="s">
        <v>44</v>
      </c>
      <c r="K4" s="366" t="s">
        <v>212</v>
      </c>
      <c r="L4" s="366" t="s">
        <v>177</v>
      </c>
      <c r="M4" s="1"/>
      <c r="N4" s="1"/>
      <c r="O4" s="12"/>
    </row>
    <row r="5" spans="1:15" ht="59.25" customHeight="1" thickTop="1" thickBot="1" x14ac:dyDescent="0.4">
      <c r="A5" s="14"/>
      <c r="B5" s="12"/>
      <c r="C5" s="367"/>
      <c r="D5" s="367"/>
      <c r="E5" s="367"/>
      <c r="F5" s="49" t="s">
        <v>47</v>
      </c>
      <c r="G5" s="50" t="s">
        <v>48</v>
      </c>
      <c r="H5" s="48" t="s">
        <v>49</v>
      </c>
      <c r="I5" s="367"/>
      <c r="J5" s="367"/>
      <c r="K5" s="367"/>
      <c r="L5" s="367"/>
      <c r="M5" s="30" t="s">
        <v>50</v>
      </c>
      <c r="N5" s="31" t="s">
        <v>51</v>
      </c>
      <c r="O5" s="12"/>
    </row>
    <row r="6" spans="1:15" ht="34.5" customHeight="1" thickBot="1" x14ac:dyDescent="0.4">
      <c r="A6" s="217" t="s">
        <v>116</v>
      </c>
      <c r="B6" s="38" t="s">
        <v>53</v>
      </c>
      <c r="C6" s="46">
        <v>0</v>
      </c>
      <c r="D6" s="59"/>
      <c r="E6" s="52">
        <v>0</v>
      </c>
      <c r="F6" s="53">
        <v>0</v>
      </c>
      <c r="G6" s="53">
        <v>0</v>
      </c>
      <c r="H6" s="47"/>
      <c r="I6" s="34"/>
      <c r="J6" s="34"/>
      <c r="K6" s="34"/>
      <c r="L6" s="35"/>
      <c r="M6" s="284" t="str">
        <f>IFERROR( C10+D10+E10+F10+G10+H10+L10+K10+I10+J10, "STOP")</f>
        <v>STOP</v>
      </c>
      <c r="N6" s="287" t="e">
        <f>IF((M6*30%)&gt;=30,30,M6*30%)</f>
        <v>#VALUE!</v>
      </c>
      <c r="O6" s="12"/>
    </row>
    <row r="7" spans="1:15" ht="21.5" thickBot="1" x14ac:dyDescent="0.4">
      <c r="A7" s="217"/>
      <c r="B7" s="38" t="s">
        <v>55</v>
      </c>
      <c r="C7" s="19">
        <v>1</v>
      </c>
      <c r="D7" s="3"/>
      <c r="E7" s="52">
        <v>1</v>
      </c>
      <c r="F7" s="52">
        <v>1</v>
      </c>
      <c r="G7" s="52">
        <v>1</v>
      </c>
      <c r="H7" s="34"/>
      <c r="I7" s="36"/>
      <c r="J7" s="36"/>
      <c r="K7" s="36"/>
      <c r="L7" s="37"/>
      <c r="M7" s="285"/>
      <c r="N7" s="288"/>
      <c r="O7" s="12"/>
    </row>
    <row r="8" spans="1:15" ht="42.5" thickBot="1" x14ac:dyDescent="0.4">
      <c r="A8" s="217"/>
      <c r="B8" s="38" t="s">
        <v>56</v>
      </c>
      <c r="C8" s="4">
        <f>(C6/C7)*100</f>
        <v>0</v>
      </c>
      <c r="D8" s="20" t="s">
        <v>58</v>
      </c>
      <c r="E8" s="54">
        <f>(E6/E7)*100</f>
        <v>0</v>
      </c>
      <c r="F8" s="55">
        <f t="shared" ref="F8:G8" si="0">(F6/F7)*100</f>
        <v>0</v>
      </c>
      <c r="G8" s="55">
        <f t="shared" si="0"/>
        <v>0</v>
      </c>
      <c r="H8" s="20" t="s">
        <v>58</v>
      </c>
      <c r="I8" s="20" t="s">
        <v>58</v>
      </c>
      <c r="J8" s="20" t="s">
        <v>57</v>
      </c>
      <c r="K8" s="20" t="s">
        <v>58</v>
      </c>
      <c r="L8" s="20" t="s">
        <v>58</v>
      </c>
      <c r="M8" s="285"/>
      <c r="N8" s="288"/>
      <c r="O8" s="12"/>
    </row>
    <row r="9" spans="1:15" ht="21" x14ac:dyDescent="0.35">
      <c r="A9" s="217"/>
      <c r="B9" s="38" t="s">
        <v>59</v>
      </c>
      <c r="C9" s="5">
        <v>0.25</v>
      </c>
      <c r="D9" s="16">
        <v>0.25</v>
      </c>
      <c r="E9" s="5">
        <v>0.1</v>
      </c>
      <c r="F9" s="5">
        <v>0.15</v>
      </c>
      <c r="G9" s="6">
        <v>0.15</v>
      </c>
      <c r="H9" s="44">
        <v>0.3</v>
      </c>
      <c r="I9" s="7">
        <v>0</v>
      </c>
      <c r="J9" s="7">
        <v>0</v>
      </c>
      <c r="K9" s="7">
        <v>0.1</v>
      </c>
      <c r="L9" s="10" t="s">
        <v>60</v>
      </c>
      <c r="M9" s="285"/>
      <c r="N9" s="288"/>
      <c r="O9" s="12"/>
    </row>
    <row r="10" spans="1:15" ht="55.5" customHeight="1" thickBot="1" x14ac:dyDescent="0.55000000000000004">
      <c r="A10" s="217"/>
      <c r="B10" s="38" t="s">
        <v>61</v>
      </c>
      <c r="C10" s="51">
        <f>C8*C9</f>
        <v>0</v>
      </c>
      <c r="D10" s="56">
        <f>IF(D8="Yes", 25) + IF(D8="No", 0)</f>
        <v>0</v>
      </c>
      <c r="E10" s="51">
        <f t="shared" ref="E10:G10" si="1">E8*E9</f>
        <v>0</v>
      </c>
      <c r="F10" s="51">
        <f t="shared" si="1"/>
        <v>0</v>
      </c>
      <c r="G10" s="51">
        <f t="shared" si="1"/>
        <v>0</v>
      </c>
      <c r="H10" s="29">
        <f>IF(H8="Yes", 30) + IF(H8="No", 0)</f>
        <v>0</v>
      </c>
      <c r="I10" s="28" t="str">
        <f>IF(I8="Yes",Calc_Validation_DropDown!A2,Calc_Validation_DropDown!A3)</f>
        <v>STOP</v>
      </c>
      <c r="J10" s="28">
        <f>IF(J8="Yes",Calc_Validation_DropDown!A2,Calc_Validation_DropDown!A3)</f>
        <v>0</v>
      </c>
      <c r="K10" s="28" t="str">
        <f>IF(K8="Yes",10,Calc_Validation_DropDown!A3)</f>
        <v>STOP</v>
      </c>
      <c r="L10" s="29">
        <f>IF(L8="Yes", 5) + IF(L8="No", 0)</f>
        <v>0</v>
      </c>
      <c r="M10" s="286"/>
      <c r="N10" s="289"/>
      <c r="O10" s="12"/>
    </row>
    <row r="11" spans="1:15" ht="22" thickTop="1" thickBot="1" x14ac:dyDescent="0.4">
      <c r="A11" s="12"/>
      <c r="B11" s="12"/>
      <c r="C11" s="12"/>
      <c r="D11" s="12"/>
      <c r="E11" s="12"/>
      <c r="F11" s="12"/>
      <c r="G11" s="12"/>
      <c r="H11" s="12"/>
      <c r="I11" s="12"/>
      <c r="J11" s="12"/>
      <c r="K11" s="12"/>
      <c r="L11" s="12"/>
      <c r="M11" s="12"/>
      <c r="N11" s="12"/>
      <c r="O11" s="12"/>
    </row>
    <row r="12" spans="1:15" ht="21.5" thickBot="1" x14ac:dyDescent="0.55000000000000004">
      <c r="A12" s="410"/>
      <c r="B12" s="411"/>
      <c r="C12" s="411"/>
      <c r="D12" s="411"/>
      <c r="E12" s="411"/>
      <c r="F12" s="411"/>
      <c r="G12" s="411"/>
      <c r="H12" s="411"/>
      <c r="I12" s="411"/>
      <c r="J12" s="411"/>
      <c r="K12" s="411"/>
      <c r="L12" s="411"/>
      <c r="M12" s="411"/>
      <c r="N12" s="411"/>
      <c r="O12" s="433"/>
    </row>
    <row r="13" spans="1:15" ht="37.5" customHeight="1" x14ac:dyDescent="0.7">
      <c r="A13" s="385" t="s">
        <v>213</v>
      </c>
      <c r="B13" s="385"/>
      <c r="C13" s="385"/>
      <c r="D13" s="385"/>
      <c r="E13" s="385"/>
      <c r="F13" s="385"/>
      <c r="G13" s="385"/>
      <c r="H13" s="385"/>
      <c r="I13" s="385"/>
      <c r="J13" s="385"/>
      <c r="K13" s="385"/>
      <c r="L13" s="385"/>
      <c r="M13" s="385"/>
      <c r="N13" s="385"/>
      <c r="O13" s="385"/>
    </row>
    <row r="14" spans="1:15" ht="56.25" customHeight="1" thickBot="1" x14ac:dyDescent="0.65">
      <c r="A14" s="2"/>
      <c r="B14" s="9"/>
      <c r="C14" s="9"/>
      <c r="D14" s="282" t="s">
        <v>191</v>
      </c>
      <c r="E14" s="282"/>
      <c r="F14" s="282"/>
      <c r="G14" s="282"/>
      <c r="H14" s="282"/>
      <c r="I14" s="9"/>
      <c r="J14" s="306" t="s">
        <v>192</v>
      </c>
      <c r="K14" s="306"/>
      <c r="L14" s="306"/>
      <c r="M14" s="306"/>
      <c r="N14" s="8"/>
      <c r="O14" s="12"/>
    </row>
    <row r="15" spans="1:15" ht="21.75" customHeight="1" thickBot="1" x14ac:dyDescent="0.55000000000000004">
      <c r="A15" s="434" t="s">
        <v>66</v>
      </c>
      <c r="B15" s="434"/>
      <c r="C15" s="264"/>
      <c r="D15" s="12"/>
      <c r="E15" s="265" t="s">
        <v>67</v>
      </c>
      <c r="F15" s="266"/>
      <c r="G15" s="22" t="s">
        <v>68</v>
      </c>
      <c r="H15" s="23" t="s">
        <v>69</v>
      </c>
      <c r="I15" s="17"/>
      <c r="J15" s="12"/>
      <c r="K15" s="267" t="s">
        <v>67</v>
      </c>
      <c r="L15" s="268"/>
      <c r="M15" s="43" t="s">
        <v>68</v>
      </c>
      <c r="N15" s="65" t="s">
        <v>102</v>
      </c>
      <c r="O15" s="12"/>
    </row>
    <row r="16" spans="1:15" ht="43.5" customHeight="1" thickTop="1" thickBot="1" x14ac:dyDescent="0.5">
      <c r="A16" s="435" t="s">
        <v>214</v>
      </c>
      <c r="B16" s="438" t="s">
        <v>215</v>
      </c>
      <c r="C16" s="264"/>
      <c r="D16" s="27" t="s">
        <v>74</v>
      </c>
      <c r="E16" s="252"/>
      <c r="F16" s="253"/>
      <c r="G16" s="88">
        <v>0</v>
      </c>
      <c r="H16" s="21"/>
      <c r="I16" s="17"/>
      <c r="J16" s="27" t="s">
        <v>75</v>
      </c>
      <c r="K16" s="252"/>
      <c r="L16" s="253"/>
      <c r="M16" s="88"/>
      <c r="N16" s="397" t="s">
        <v>216</v>
      </c>
      <c r="O16" s="12"/>
    </row>
    <row r="17" spans="1:18" ht="48.65" customHeight="1" thickBot="1" x14ac:dyDescent="0.5">
      <c r="A17" s="436"/>
      <c r="B17" s="439"/>
      <c r="C17" s="264"/>
      <c r="D17" s="25" t="s">
        <v>77</v>
      </c>
      <c r="E17" s="252"/>
      <c r="F17" s="253"/>
      <c r="G17" s="88">
        <v>0</v>
      </c>
      <c r="H17" s="21"/>
      <c r="I17" s="17"/>
      <c r="J17" s="25" t="s">
        <v>78</v>
      </c>
      <c r="K17" s="252"/>
      <c r="L17" s="253"/>
      <c r="M17" s="88"/>
      <c r="N17" s="397"/>
      <c r="O17" s="12"/>
    </row>
    <row r="18" spans="1:18" ht="45.65" customHeight="1" thickBot="1" x14ac:dyDescent="0.5">
      <c r="A18" s="436"/>
      <c r="B18" s="439"/>
      <c r="C18" s="264"/>
      <c r="D18" s="26" t="s">
        <v>79</v>
      </c>
      <c r="E18" s="252"/>
      <c r="F18" s="253"/>
      <c r="G18" s="88">
        <v>0</v>
      </c>
      <c r="H18" s="21"/>
      <c r="I18" s="17"/>
      <c r="J18" s="25" t="s">
        <v>80</v>
      </c>
      <c r="K18" s="252"/>
      <c r="L18" s="253"/>
      <c r="M18" s="88"/>
      <c r="N18" s="397"/>
      <c r="O18" s="12"/>
    </row>
    <row r="19" spans="1:18" ht="48.65" customHeight="1" thickBot="1" x14ac:dyDescent="0.5">
      <c r="A19" s="436"/>
      <c r="B19" s="439"/>
      <c r="C19" s="264"/>
      <c r="D19" s="26" t="s">
        <v>81</v>
      </c>
      <c r="E19" s="450"/>
      <c r="F19" s="451"/>
      <c r="G19" s="88">
        <v>0</v>
      </c>
      <c r="H19" s="21"/>
      <c r="I19" s="17"/>
      <c r="J19" s="25" t="s">
        <v>82</v>
      </c>
      <c r="K19" s="252"/>
      <c r="L19" s="253"/>
      <c r="M19" s="88"/>
      <c r="N19" s="397"/>
      <c r="O19" s="12"/>
    </row>
    <row r="20" spans="1:18" ht="28.5" customHeight="1" thickTop="1" thickBot="1" x14ac:dyDescent="0.5">
      <c r="A20" s="436"/>
      <c r="B20" s="439"/>
      <c r="C20" s="264"/>
      <c r="D20" s="452" t="s">
        <v>121</v>
      </c>
      <c r="E20" s="453"/>
      <c r="F20" s="454"/>
      <c r="G20" s="40">
        <v>0</v>
      </c>
      <c r="H20" s="12"/>
      <c r="I20" s="12"/>
      <c r="J20" s="12"/>
      <c r="K20" s="12"/>
      <c r="L20" s="12"/>
      <c r="M20" s="12"/>
      <c r="N20" s="397"/>
      <c r="O20" s="12"/>
    </row>
    <row r="21" spans="1:18" ht="39" customHeight="1" thickBot="1" x14ac:dyDescent="0.5">
      <c r="A21" s="436"/>
      <c r="B21" s="439"/>
      <c r="C21" s="264"/>
      <c r="D21" s="455" t="s">
        <v>89</v>
      </c>
      <c r="E21" s="456"/>
      <c r="F21" s="457"/>
      <c r="G21" s="41">
        <f>SUM(G16:G19)</f>
        <v>0</v>
      </c>
      <c r="H21" s="12"/>
      <c r="I21" s="458" t="s">
        <v>217</v>
      </c>
      <c r="J21" s="459"/>
      <c r="K21" s="459"/>
      <c r="L21" s="459"/>
      <c r="M21" s="459"/>
      <c r="N21" s="397"/>
      <c r="O21" s="12"/>
    </row>
    <row r="22" spans="1:18" ht="42" customHeight="1" thickBot="1" x14ac:dyDescent="0.5">
      <c r="A22" s="436"/>
      <c r="B22" s="439"/>
      <c r="C22" s="12"/>
      <c r="D22" s="440" t="s">
        <v>92</v>
      </c>
      <c r="E22" s="441"/>
      <c r="F22" s="442"/>
      <c r="G22" s="41">
        <f>(G21/0.4)</f>
        <v>0</v>
      </c>
      <c r="H22" s="12"/>
      <c r="I22" s="443" t="s">
        <v>218</v>
      </c>
      <c r="J22" s="422"/>
      <c r="K22" s="422"/>
      <c r="L22" s="422"/>
      <c r="M22" s="422"/>
      <c r="N22" s="397"/>
      <c r="O22" s="12"/>
    </row>
    <row r="23" spans="1:18" ht="33.75" customHeight="1" thickBot="1" x14ac:dyDescent="0.5">
      <c r="A23" s="436"/>
      <c r="B23" s="439"/>
      <c r="C23" s="12"/>
      <c r="D23" s="444" t="s">
        <v>94</v>
      </c>
      <c r="E23" s="445"/>
      <c r="F23" s="446"/>
      <c r="G23" s="42">
        <f>(G22*55%)</f>
        <v>0</v>
      </c>
      <c r="H23" s="12"/>
      <c r="I23" s="443" t="s">
        <v>219</v>
      </c>
      <c r="J23" s="422"/>
      <c r="K23" s="422"/>
      <c r="L23" s="422"/>
      <c r="M23" s="422"/>
      <c r="N23" s="398"/>
      <c r="O23" s="12"/>
    </row>
    <row r="24" spans="1:18" ht="21.5" thickTop="1" x14ac:dyDescent="0.45">
      <c r="A24" s="437"/>
      <c r="B24" s="439"/>
      <c r="C24" s="12"/>
      <c r="D24" s="12"/>
      <c r="E24" s="12"/>
      <c r="F24" s="12"/>
      <c r="G24" s="12"/>
      <c r="H24" s="12"/>
      <c r="I24" s="447"/>
      <c r="J24" s="448"/>
      <c r="K24" s="448"/>
      <c r="L24" s="448"/>
      <c r="M24" s="449"/>
      <c r="N24" s="12"/>
      <c r="O24" s="39"/>
      <c r="P24" s="11"/>
      <c r="Q24" s="11"/>
      <c r="R24" s="11"/>
    </row>
    <row r="25" spans="1:18" ht="21.5" thickBot="1" x14ac:dyDescent="0.4">
      <c r="A25" s="12"/>
      <c r="B25" s="12"/>
      <c r="C25" s="12"/>
      <c r="D25" s="12"/>
      <c r="E25" s="12"/>
      <c r="F25" s="12"/>
      <c r="G25" s="12"/>
      <c r="H25" s="12"/>
      <c r="I25" s="12"/>
      <c r="J25" s="12"/>
      <c r="K25" s="12"/>
      <c r="L25" s="12"/>
      <c r="M25" s="12"/>
      <c r="N25" s="12"/>
      <c r="O25" s="12"/>
    </row>
    <row r="26" spans="1:18" ht="21.5" thickBot="1" x14ac:dyDescent="0.55000000000000004">
      <c r="A26" s="410"/>
      <c r="B26" s="411"/>
      <c r="C26" s="411"/>
      <c r="D26" s="411"/>
      <c r="E26" s="411"/>
      <c r="F26" s="411"/>
      <c r="G26" s="411"/>
      <c r="H26" s="411"/>
      <c r="I26" s="411"/>
      <c r="J26" s="411"/>
      <c r="K26" s="411"/>
      <c r="L26" s="411"/>
      <c r="M26" s="411"/>
      <c r="N26" s="411"/>
      <c r="O26" s="433"/>
    </row>
    <row r="27" spans="1:18" ht="37.5" customHeight="1" x14ac:dyDescent="0.7">
      <c r="A27" s="385" t="s">
        <v>220</v>
      </c>
      <c r="B27" s="385"/>
      <c r="C27" s="385"/>
      <c r="D27" s="385"/>
      <c r="E27" s="385"/>
      <c r="F27" s="385"/>
      <c r="G27" s="385"/>
      <c r="H27" s="385"/>
      <c r="I27" s="385"/>
      <c r="J27" s="385"/>
      <c r="K27" s="385"/>
      <c r="L27" s="385"/>
      <c r="M27" s="385"/>
      <c r="N27" s="385"/>
      <c r="O27" s="385"/>
    </row>
    <row r="28" spans="1:18" ht="16.5" customHeight="1" thickBot="1" x14ac:dyDescent="0.4">
      <c r="A28" s="12"/>
      <c r="B28" s="12"/>
      <c r="C28" s="12"/>
      <c r="D28" s="12"/>
      <c r="E28" s="12"/>
      <c r="F28" s="12"/>
      <c r="G28" s="12"/>
      <c r="H28" s="12"/>
      <c r="I28" s="12"/>
      <c r="J28" s="12"/>
      <c r="K28" s="12"/>
      <c r="L28" s="12"/>
      <c r="M28" s="12"/>
      <c r="N28" s="12"/>
      <c r="O28" s="12"/>
    </row>
    <row r="29" spans="1:18" ht="21.75" customHeight="1" thickTop="1" thickBot="1" x14ac:dyDescent="0.55000000000000004">
      <c r="A29" s="462" t="s">
        <v>199</v>
      </c>
      <c r="B29" s="439"/>
      <c r="C29" s="12"/>
      <c r="D29" s="218" t="s">
        <v>100</v>
      </c>
      <c r="E29" s="219"/>
      <c r="F29" s="220"/>
      <c r="G29" s="220"/>
      <c r="H29" s="221"/>
      <c r="I29" s="68" t="s">
        <v>101</v>
      </c>
      <c r="J29" s="12"/>
      <c r="K29" s="335" t="s">
        <v>102</v>
      </c>
      <c r="L29" s="335"/>
      <c r="M29" s="12"/>
      <c r="N29" s="12"/>
      <c r="O29" s="12"/>
    </row>
    <row r="30" spans="1:18" ht="30.75" customHeight="1" thickBot="1" x14ac:dyDescent="0.4">
      <c r="A30" s="463"/>
      <c r="B30" s="439"/>
      <c r="C30" s="12"/>
      <c r="D30" s="224" t="s">
        <v>103</v>
      </c>
      <c r="E30" s="225"/>
      <c r="F30" s="226"/>
      <c r="G30" s="226"/>
      <c r="H30" s="227"/>
      <c r="I30" s="121">
        <v>20</v>
      </c>
      <c r="J30" s="12"/>
      <c r="K30" s="360" t="s">
        <v>221</v>
      </c>
      <c r="L30" s="360"/>
      <c r="M30" s="12"/>
      <c r="N30" s="12"/>
      <c r="O30" s="12"/>
    </row>
    <row r="31" spans="1:18" ht="33" customHeight="1" thickBot="1" x14ac:dyDescent="0.4">
      <c r="A31" s="463"/>
      <c r="B31" s="439"/>
      <c r="C31" s="12"/>
      <c r="D31" s="230"/>
      <c r="E31" s="231"/>
      <c r="F31" s="376"/>
      <c r="G31" s="376"/>
      <c r="H31" s="377"/>
      <c r="I31" s="21">
        <v>0</v>
      </c>
      <c r="J31" s="12"/>
      <c r="K31" s="360"/>
      <c r="L31" s="360"/>
      <c r="M31" s="12"/>
      <c r="N31" s="12"/>
      <c r="O31" s="12"/>
    </row>
    <row r="32" spans="1:18" ht="36" customHeight="1" thickBot="1" x14ac:dyDescent="0.4">
      <c r="A32" s="463"/>
      <c r="B32" s="439"/>
      <c r="C32" s="12"/>
      <c r="D32" s="230"/>
      <c r="E32" s="231"/>
      <c r="F32" s="376"/>
      <c r="G32" s="376"/>
      <c r="H32" s="377"/>
      <c r="I32" s="21">
        <v>0</v>
      </c>
      <c r="J32" s="12"/>
      <c r="K32" s="360"/>
      <c r="L32" s="360"/>
      <c r="M32" s="12"/>
      <c r="N32" s="12"/>
      <c r="O32" s="12"/>
    </row>
    <row r="33" spans="1:15" ht="36" customHeight="1" thickBot="1" x14ac:dyDescent="0.4">
      <c r="A33" s="463"/>
      <c r="B33" s="439"/>
      <c r="C33" s="12"/>
      <c r="D33" s="230"/>
      <c r="E33" s="231"/>
      <c r="F33" s="376"/>
      <c r="G33" s="376"/>
      <c r="H33" s="377"/>
      <c r="I33" s="21">
        <v>0</v>
      </c>
      <c r="J33" s="12"/>
      <c r="K33" s="360"/>
      <c r="L33" s="360"/>
      <c r="M33" s="12"/>
      <c r="N33" s="12"/>
      <c r="O33" s="12"/>
    </row>
    <row r="34" spans="1:15" ht="19.5" customHeight="1" thickBot="1" x14ac:dyDescent="0.5">
      <c r="A34" s="12"/>
      <c r="B34" s="12"/>
      <c r="C34" s="12"/>
      <c r="D34" s="12"/>
      <c r="E34" s="12"/>
      <c r="F34" s="12"/>
      <c r="G34" s="234" t="s">
        <v>105</v>
      </c>
      <c r="H34" s="235"/>
      <c r="I34" s="32">
        <f>SUM(I30:I33)</f>
        <v>20</v>
      </c>
      <c r="J34" s="12"/>
      <c r="K34" s="360"/>
      <c r="L34" s="360"/>
      <c r="M34" s="12"/>
      <c r="N34" s="12"/>
      <c r="O34" s="12"/>
    </row>
    <row r="35" spans="1:15" ht="36" customHeight="1" thickBot="1" x14ac:dyDescent="0.5">
      <c r="A35" s="12"/>
      <c r="B35" s="12"/>
      <c r="C35" s="12"/>
      <c r="D35" s="12"/>
      <c r="E35" s="12"/>
      <c r="F35" s="12"/>
      <c r="G35" s="236" t="s">
        <v>94</v>
      </c>
      <c r="H35" s="237"/>
      <c r="I35" s="33">
        <f>SUM(I34/40*15)</f>
        <v>7.5</v>
      </c>
      <c r="J35" s="12"/>
      <c r="K35" s="360"/>
      <c r="L35" s="360"/>
      <c r="M35" s="12"/>
      <c r="N35" s="12"/>
      <c r="O35" s="12"/>
    </row>
    <row r="36" spans="1:15" ht="21.5" thickBot="1" x14ac:dyDescent="0.4">
      <c r="A36" s="12"/>
      <c r="B36" s="12"/>
      <c r="C36" s="12"/>
      <c r="D36" s="12"/>
      <c r="E36" s="12"/>
      <c r="F36" s="12"/>
      <c r="G36" s="12"/>
      <c r="H36" s="12"/>
      <c r="I36" s="12"/>
      <c r="J36" s="12"/>
      <c r="K36" s="12"/>
      <c r="L36" s="12"/>
      <c r="M36" s="12"/>
      <c r="N36" s="12"/>
      <c r="O36" s="12"/>
    </row>
    <row r="37" spans="1:15" ht="21.5" thickBot="1" x14ac:dyDescent="0.55000000000000004">
      <c r="A37" s="410"/>
      <c r="B37" s="411"/>
      <c r="C37" s="411"/>
      <c r="D37" s="411"/>
      <c r="E37" s="411"/>
      <c r="F37" s="411"/>
      <c r="G37" s="411"/>
      <c r="H37" s="411"/>
      <c r="I37" s="411"/>
      <c r="J37" s="411"/>
      <c r="K37" s="411"/>
      <c r="L37" s="411"/>
      <c r="M37" s="411"/>
      <c r="N37" s="411"/>
      <c r="O37" s="433"/>
    </row>
    <row r="38" spans="1:15" ht="36.5" thickBot="1" x14ac:dyDescent="0.85">
      <c r="A38" s="214" t="s">
        <v>167</v>
      </c>
      <c r="B38" s="214"/>
      <c r="C38" s="214"/>
      <c r="D38" s="214"/>
      <c r="E38" s="214"/>
      <c r="F38" s="214"/>
      <c r="G38" s="214"/>
      <c r="H38" s="214"/>
      <c r="I38" s="214"/>
      <c r="J38" s="214"/>
      <c r="K38" s="214"/>
      <c r="L38" s="214"/>
      <c r="M38" s="214"/>
      <c r="N38" s="214"/>
      <c r="O38" s="214"/>
    </row>
    <row r="39" spans="1:15" ht="24.75" customHeight="1" thickTop="1" thickBot="1" x14ac:dyDescent="0.55000000000000004">
      <c r="A39" s="12"/>
      <c r="B39" s="12"/>
      <c r="C39" s="12"/>
      <c r="D39" s="12"/>
      <c r="E39" s="12"/>
      <c r="F39" s="12"/>
      <c r="G39" s="238" t="s">
        <v>108</v>
      </c>
      <c r="H39" s="239"/>
      <c r="I39" s="63" t="str">
        <f>IFERROR(N6,"0")</f>
        <v>0</v>
      </c>
      <c r="J39" s="12"/>
      <c r="K39" s="335" t="s">
        <v>222</v>
      </c>
      <c r="L39" s="335"/>
      <c r="M39" s="12"/>
      <c r="N39" s="12"/>
      <c r="O39" s="12"/>
    </row>
    <row r="40" spans="1:15" ht="21.75" customHeight="1" thickBot="1" x14ac:dyDescent="0.55000000000000004">
      <c r="A40" s="12"/>
      <c r="B40" s="12"/>
      <c r="C40" s="12"/>
      <c r="D40" s="12"/>
      <c r="E40" s="12"/>
      <c r="F40" s="12"/>
      <c r="G40" s="241" t="s">
        <v>223</v>
      </c>
      <c r="H40" s="242"/>
      <c r="I40" s="63">
        <f>G23</f>
        <v>0</v>
      </c>
      <c r="J40" s="12"/>
      <c r="K40" s="335"/>
      <c r="L40" s="335"/>
      <c r="M40" s="12"/>
      <c r="N40" s="12"/>
      <c r="O40" s="12"/>
    </row>
    <row r="41" spans="1:15" ht="21.75" customHeight="1" thickBot="1" x14ac:dyDescent="0.55000000000000004">
      <c r="A41" s="12"/>
      <c r="B41" s="12"/>
      <c r="C41" s="12"/>
      <c r="D41" s="12"/>
      <c r="E41" s="12"/>
      <c r="F41" s="12"/>
      <c r="G41" s="241" t="s">
        <v>172</v>
      </c>
      <c r="H41" s="242"/>
      <c r="I41" s="63">
        <f>I35</f>
        <v>7.5</v>
      </c>
      <c r="J41" s="12"/>
      <c r="K41" s="335"/>
      <c r="L41" s="335"/>
      <c r="M41" s="12"/>
      <c r="N41" s="12"/>
      <c r="O41" s="12"/>
    </row>
    <row r="42" spans="1:15" ht="26.5" thickBot="1" x14ac:dyDescent="0.6">
      <c r="A42" s="12"/>
      <c r="B42" s="12"/>
      <c r="C42" s="12"/>
      <c r="D42" s="12"/>
      <c r="E42" s="12"/>
      <c r="F42" s="243" t="s">
        <v>224</v>
      </c>
      <c r="G42" s="244"/>
      <c r="H42" s="245"/>
      <c r="I42" s="109">
        <f>SUM(I39:I41)</f>
        <v>7.5</v>
      </c>
      <c r="J42" s="12"/>
      <c r="K42" s="335"/>
      <c r="L42" s="335"/>
      <c r="M42" s="12"/>
      <c r="N42" s="12"/>
      <c r="O42" s="12"/>
    </row>
    <row r="43" spans="1:15" ht="15" customHeight="1" x14ac:dyDescent="0.35">
      <c r="A43" s="12"/>
      <c r="B43" s="12"/>
      <c r="C43" s="12"/>
      <c r="D43" s="12"/>
      <c r="E43" s="12"/>
      <c r="F43" s="12"/>
      <c r="G43" s="12"/>
      <c r="H43" s="12"/>
      <c r="I43" s="12"/>
      <c r="J43" s="12"/>
      <c r="K43" s="12"/>
      <c r="L43" s="12"/>
      <c r="M43" s="12"/>
      <c r="N43" s="12"/>
      <c r="O43" s="12"/>
    </row>
    <row r="44" spans="1:15" ht="21" customHeight="1" x14ac:dyDescent="0.35">
      <c r="A44" s="12"/>
      <c r="B44" s="12"/>
      <c r="C44" s="12"/>
      <c r="D44" s="12"/>
      <c r="E44" s="12"/>
      <c r="F44" s="12"/>
      <c r="G44" s="12"/>
      <c r="H44" s="12"/>
      <c r="I44" s="12"/>
      <c r="J44" s="12"/>
      <c r="K44" s="12"/>
      <c r="L44" s="12"/>
      <c r="M44" s="12"/>
      <c r="N44" s="12"/>
      <c r="O44" s="12"/>
    </row>
  </sheetData>
  <sheetProtection selectLockedCells="1"/>
  <mergeCells count="59">
    <mergeCell ref="K39:L42"/>
    <mergeCell ref="A13:O13"/>
    <mergeCell ref="A3:O3"/>
    <mergeCell ref="A27:O27"/>
    <mergeCell ref="A38:O38"/>
    <mergeCell ref="G39:H39"/>
    <mergeCell ref="G40:H40"/>
    <mergeCell ref="G41:H41"/>
    <mergeCell ref="F42:H42"/>
    <mergeCell ref="G34:H34"/>
    <mergeCell ref="G35:H35"/>
    <mergeCell ref="A37:O37"/>
    <mergeCell ref="A29:B33"/>
    <mergeCell ref="K29:L29"/>
    <mergeCell ref="K30:L35"/>
    <mergeCell ref="D30:H30"/>
    <mergeCell ref="D31:H31"/>
    <mergeCell ref="D32:H32"/>
    <mergeCell ref="D33:H33"/>
    <mergeCell ref="D29:H29"/>
    <mergeCell ref="A26:O26"/>
    <mergeCell ref="N16:N23"/>
    <mergeCell ref="E17:F17"/>
    <mergeCell ref="K17:L17"/>
    <mergeCell ref="E18:F18"/>
    <mergeCell ref="K18:L18"/>
    <mergeCell ref="E19:F19"/>
    <mergeCell ref="K19:L19"/>
    <mergeCell ref="D20:F20"/>
    <mergeCell ref="D21:F21"/>
    <mergeCell ref="I21:M21"/>
    <mergeCell ref="A15:B15"/>
    <mergeCell ref="C15:C21"/>
    <mergeCell ref="E15:F15"/>
    <mergeCell ref="K15:L15"/>
    <mergeCell ref="A16:A24"/>
    <mergeCell ref="B16:B24"/>
    <mergeCell ref="E16:F16"/>
    <mergeCell ref="K16:L16"/>
    <mergeCell ref="D22:F22"/>
    <mergeCell ref="I22:M22"/>
    <mergeCell ref="D23:F23"/>
    <mergeCell ref="I23:M24"/>
    <mergeCell ref="A6:A10"/>
    <mergeCell ref="M6:M10"/>
    <mergeCell ref="N6:N10"/>
    <mergeCell ref="A12:O12"/>
    <mergeCell ref="D14:H14"/>
    <mergeCell ref="J14:M14"/>
    <mergeCell ref="A1:O1"/>
    <mergeCell ref="C4:C5"/>
    <mergeCell ref="D4:D5"/>
    <mergeCell ref="E4:E5"/>
    <mergeCell ref="F4:H4"/>
    <mergeCell ref="I4:I5"/>
    <mergeCell ref="J4:J5"/>
    <mergeCell ref="K4:K5"/>
    <mergeCell ref="L4:L5"/>
    <mergeCell ref="A2:C2"/>
  </mergeCells>
  <conditionalFormatting sqref="I10:K10">
    <cfRule type="containsText" dxfId="6" priority="2" operator="containsText" text="STOP">
      <formula>NOT(ISERROR(SEARCH("STOP",I10)))</formula>
    </cfRule>
  </conditionalFormatting>
  <conditionalFormatting sqref="M6:N10">
    <cfRule type="containsText" dxfId="5" priority="1" operator="containsText" text="STOP">
      <formula>NOT(ISERROR(SEARCH("STOP",M6)))</formula>
    </cfRule>
  </conditionalFormatting>
  <dataValidations count="1">
    <dataValidation type="list" allowBlank="1" showInputMessage="1" showErrorMessage="1" sqref="H8:L8 D8" xr:uid="{4B81EBAA-1E00-4650-BD51-0CC12D757F19}">
      <formula1>"Yes, No"</formula1>
    </dataValidation>
  </dataValidations>
  <hyperlinks>
    <hyperlink ref="A2:C2" r:id="rId1" display="Explore MIPS Value Pathways (MVPs) on QPP" xr:uid="{DBD6444E-B264-4F87-BE65-D9FA58FA922D}"/>
  </hyperlink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r:uid="{F68E1286-8CE8-4435-A2A9-F6036BAC3D3C}">
          <x14:formula1>
            <xm:f>Calc_Validation_DropDown!$A$6:$A$8</xm:f>
          </x14:formula1>
          <xm:sqref>H16:H19</xm:sqref>
        </x14:dataValidation>
        <x14:dataValidation type="list" allowBlank="1" showInputMessage="1" showErrorMessage="1" xr:uid="{59606C2F-4F04-47D5-8324-81E6E7B54D4E}">
          <x14:formula1>
            <xm:f>'ACC IA'!$A$2:$A$19</xm:f>
          </x14:formula1>
          <xm:sqref>D31:H33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3B04D-C3CD-4C31-814C-C66EE91D0018}">
  <sheetPr>
    <tabColor theme="9"/>
  </sheetPr>
  <dimension ref="A1:S46"/>
  <sheetViews>
    <sheetView topLeftCell="A25" zoomScale="70" zoomScaleNormal="70" workbookViewId="0">
      <selection activeCell="E17" sqref="E17:F17"/>
    </sheetView>
  </sheetViews>
  <sheetFormatPr defaultRowHeight="14.5" x14ac:dyDescent="0.35"/>
  <cols>
    <col min="1" max="1" width="29.81640625" customWidth="1"/>
    <col min="2" max="2" width="23.1796875" customWidth="1"/>
    <col min="3" max="3" width="13.81640625" customWidth="1"/>
    <col min="4" max="4" width="17.453125" customWidth="1"/>
    <col min="5" max="5" width="13.81640625" customWidth="1"/>
    <col min="6" max="6" width="26.54296875" customWidth="1"/>
    <col min="7" max="7" width="19.81640625" customWidth="1"/>
    <col min="8" max="8" width="19.1796875" customWidth="1"/>
    <col min="9" max="9" width="20.453125" customWidth="1"/>
    <col min="10" max="10" width="17.54296875" customWidth="1"/>
    <col min="11" max="11" width="16.7265625" customWidth="1"/>
    <col min="12" max="12" width="21.81640625" customWidth="1"/>
    <col min="13" max="13" width="29.81640625" customWidth="1"/>
    <col min="14" max="14" width="28.81640625" customWidth="1"/>
    <col min="15" max="15" width="30.81640625" customWidth="1"/>
    <col min="16" max="16" width="18.453125" customWidth="1"/>
  </cols>
  <sheetData>
    <row r="1" spans="1:16" ht="46" x14ac:dyDescent="1">
      <c r="A1" s="383" t="s">
        <v>225</v>
      </c>
      <c r="B1" s="384"/>
      <c r="C1" s="384"/>
      <c r="D1" s="384"/>
      <c r="E1" s="384"/>
      <c r="F1" s="384"/>
      <c r="G1" s="384"/>
      <c r="H1" s="384"/>
      <c r="I1" s="384"/>
      <c r="J1" s="384"/>
      <c r="K1" s="384"/>
      <c r="L1" s="384"/>
      <c r="M1" s="384"/>
      <c r="N1" s="384"/>
      <c r="O1" s="384"/>
      <c r="P1" s="112"/>
    </row>
    <row r="2" spans="1:16" ht="27" customHeight="1" thickBot="1" x14ac:dyDescent="0.55000000000000004">
      <c r="A2" s="386" t="s">
        <v>187</v>
      </c>
      <c r="B2" s="386"/>
      <c r="C2" s="386"/>
      <c r="D2" s="81"/>
      <c r="E2" s="70"/>
      <c r="F2" s="70"/>
      <c r="G2" s="70"/>
      <c r="H2" s="70"/>
      <c r="I2" s="70"/>
      <c r="J2" s="70"/>
      <c r="K2" s="70"/>
      <c r="L2" s="70"/>
      <c r="M2" s="70"/>
      <c r="N2" s="70"/>
      <c r="O2" s="70"/>
      <c r="P2" s="70"/>
    </row>
    <row r="3" spans="1:16" ht="30.75" customHeight="1" thickBot="1" x14ac:dyDescent="0.75">
      <c r="A3" s="460" t="s">
        <v>210</v>
      </c>
      <c r="B3" s="385"/>
      <c r="C3" s="385"/>
      <c r="D3" s="385"/>
      <c r="E3" s="385"/>
      <c r="F3" s="385"/>
      <c r="G3" s="385"/>
      <c r="H3" s="385"/>
      <c r="I3" s="385"/>
      <c r="J3" s="385"/>
      <c r="K3" s="385"/>
      <c r="L3" s="385"/>
      <c r="M3" s="385"/>
      <c r="N3" s="385"/>
      <c r="O3" s="385"/>
      <c r="P3" s="1"/>
    </row>
    <row r="4" spans="1:16" ht="66" customHeight="1" thickBot="1" x14ac:dyDescent="0.75">
      <c r="A4" s="45"/>
      <c r="B4" s="1"/>
      <c r="C4" s="149" t="s">
        <v>36</v>
      </c>
      <c r="D4" s="149" t="s">
        <v>36</v>
      </c>
      <c r="E4" s="149" t="s">
        <v>36</v>
      </c>
      <c r="F4" s="300" t="s">
        <v>36</v>
      </c>
      <c r="G4" s="301"/>
      <c r="H4" s="301"/>
      <c r="I4" s="149" t="s">
        <v>36</v>
      </c>
      <c r="J4" s="149" t="s">
        <v>36</v>
      </c>
      <c r="K4" s="149" t="s">
        <v>36</v>
      </c>
      <c r="L4" s="148" t="s">
        <v>37</v>
      </c>
      <c r="M4" s="1"/>
      <c r="N4" s="208" t="s">
        <v>38</v>
      </c>
      <c r="O4" s="208"/>
      <c r="P4" s="1"/>
    </row>
    <row r="5" spans="1:16" ht="24.75" customHeight="1" thickBot="1" x14ac:dyDescent="0.75">
      <c r="A5" s="45"/>
      <c r="B5" s="1"/>
      <c r="C5" s="293" t="s">
        <v>39</v>
      </c>
      <c r="D5" s="293" t="s">
        <v>40</v>
      </c>
      <c r="E5" s="295" t="s">
        <v>41</v>
      </c>
      <c r="F5" s="297" t="s">
        <v>42</v>
      </c>
      <c r="G5" s="298"/>
      <c r="H5" s="299"/>
      <c r="I5" s="293" t="s">
        <v>43</v>
      </c>
      <c r="J5" s="293" t="s">
        <v>44</v>
      </c>
      <c r="K5" s="293" t="s">
        <v>45</v>
      </c>
      <c r="L5" s="293" t="s">
        <v>46</v>
      </c>
      <c r="M5" s="1"/>
      <c r="N5" s="1"/>
      <c r="O5" s="12"/>
      <c r="P5" s="12"/>
    </row>
    <row r="6" spans="1:16" ht="90" customHeight="1" thickTop="1" thickBot="1" x14ac:dyDescent="0.4">
      <c r="A6" s="14"/>
      <c r="B6" s="12"/>
      <c r="C6" s="294"/>
      <c r="D6" s="294"/>
      <c r="E6" s="296"/>
      <c r="F6" s="189" t="s">
        <v>47</v>
      </c>
      <c r="G6" s="190" t="s">
        <v>48</v>
      </c>
      <c r="H6" s="191" t="s">
        <v>49</v>
      </c>
      <c r="I6" s="294"/>
      <c r="J6" s="294"/>
      <c r="K6" s="294"/>
      <c r="L6" s="294"/>
      <c r="M6" s="30" t="s">
        <v>50</v>
      </c>
      <c r="N6" s="31" t="s">
        <v>51</v>
      </c>
      <c r="O6" s="475" t="s">
        <v>226</v>
      </c>
      <c r="P6" s="12"/>
    </row>
    <row r="7" spans="1:16" ht="29.15" customHeight="1" thickBot="1" x14ac:dyDescent="0.4">
      <c r="A7" s="217" t="s">
        <v>116</v>
      </c>
      <c r="B7" s="38" t="s">
        <v>53</v>
      </c>
      <c r="C7" s="46">
        <v>0</v>
      </c>
      <c r="D7" s="59"/>
      <c r="E7" s="52">
        <v>0</v>
      </c>
      <c r="F7" s="53">
        <v>0</v>
      </c>
      <c r="G7" s="53">
        <v>0</v>
      </c>
      <c r="H7" s="47"/>
      <c r="I7" s="34"/>
      <c r="J7" s="34"/>
      <c r="K7" s="34"/>
      <c r="L7" s="35"/>
      <c r="M7" s="284" t="str">
        <f>IFERROR( C11+D11+E11+F11+G11+H11+L11+K11+I11+J11, "STOP")</f>
        <v>STOP</v>
      </c>
      <c r="N7" s="287" t="e">
        <f>IF((M7*30%)&gt;=30,30,M7*30%)</f>
        <v>#VALUE!</v>
      </c>
      <c r="O7" s="475"/>
      <c r="P7" s="12"/>
    </row>
    <row r="8" spans="1:16" ht="21.5" thickBot="1" x14ac:dyDescent="0.4">
      <c r="A8" s="217"/>
      <c r="B8" s="38" t="s">
        <v>55</v>
      </c>
      <c r="C8" s="19">
        <v>1</v>
      </c>
      <c r="D8" s="3"/>
      <c r="E8" s="52">
        <v>1</v>
      </c>
      <c r="F8" s="52">
        <v>1</v>
      </c>
      <c r="G8" s="52">
        <v>1</v>
      </c>
      <c r="H8" s="34"/>
      <c r="I8" s="36"/>
      <c r="J8" s="36"/>
      <c r="K8" s="36"/>
      <c r="L8" s="37"/>
      <c r="M8" s="285"/>
      <c r="N8" s="288"/>
      <c r="O8" s="475"/>
      <c r="P8" s="12"/>
    </row>
    <row r="9" spans="1:16" ht="42.5" thickBot="1" x14ac:dyDescent="0.4">
      <c r="A9" s="217"/>
      <c r="B9" s="38" t="s">
        <v>56</v>
      </c>
      <c r="C9" s="4">
        <f>(C7/C8)*100</f>
        <v>0</v>
      </c>
      <c r="D9" s="20" t="s">
        <v>58</v>
      </c>
      <c r="E9" s="54">
        <f>(E7/E8)*100</f>
        <v>0</v>
      </c>
      <c r="F9" s="55">
        <f t="shared" ref="F9:G9" si="0">(F7/F8)*100</f>
        <v>0</v>
      </c>
      <c r="G9" s="55">
        <f t="shared" si="0"/>
        <v>0</v>
      </c>
      <c r="H9" s="20" t="s">
        <v>58</v>
      </c>
      <c r="I9" s="20" t="s">
        <v>58</v>
      </c>
      <c r="J9" s="20" t="s">
        <v>57</v>
      </c>
      <c r="K9" s="20" t="s">
        <v>58</v>
      </c>
      <c r="L9" s="20" t="s">
        <v>58</v>
      </c>
      <c r="M9" s="285"/>
      <c r="N9" s="288"/>
      <c r="O9" s="475"/>
      <c r="P9" s="12"/>
    </row>
    <row r="10" spans="1:16" ht="21" x14ac:dyDescent="0.35">
      <c r="A10" s="217"/>
      <c r="B10" s="38" t="s">
        <v>59</v>
      </c>
      <c r="C10" s="5">
        <v>0.25</v>
      </c>
      <c r="D10" s="16">
        <v>0.25</v>
      </c>
      <c r="E10" s="5">
        <v>0.1</v>
      </c>
      <c r="F10" s="5">
        <v>0.15</v>
      </c>
      <c r="G10" s="6">
        <v>0.15</v>
      </c>
      <c r="H10" s="44">
        <v>0.3</v>
      </c>
      <c r="I10" s="7">
        <v>0</v>
      </c>
      <c r="J10" s="7">
        <v>0</v>
      </c>
      <c r="K10" s="7">
        <v>0.1</v>
      </c>
      <c r="L10" s="10" t="s">
        <v>60</v>
      </c>
      <c r="M10" s="285"/>
      <c r="N10" s="288"/>
      <c r="O10" s="475"/>
      <c r="P10" s="12"/>
    </row>
    <row r="11" spans="1:16" ht="55.5" customHeight="1" thickBot="1" x14ac:dyDescent="0.55000000000000004">
      <c r="A11" s="217"/>
      <c r="B11" s="38" t="s">
        <v>61</v>
      </c>
      <c r="C11" s="51">
        <f>C9*C10</f>
        <v>0</v>
      </c>
      <c r="D11" s="56">
        <f>IF(D9="Yes", 25) + IF(D9="No", 0)</f>
        <v>0</v>
      </c>
      <c r="E11" s="51">
        <f t="shared" ref="E11:G11" si="1">E9*E10</f>
        <v>0</v>
      </c>
      <c r="F11" s="51">
        <f t="shared" si="1"/>
        <v>0</v>
      </c>
      <c r="G11" s="51">
        <f t="shared" si="1"/>
        <v>0</v>
      </c>
      <c r="H11" s="29">
        <f>IF(H9="Yes", 30) + IF(H9="No", 0)</f>
        <v>0</v>
      </c>
      <c r="I11" s="28" t="str">
        <f>IF(I9="Yes",Calc_Validation_DropDown!A2,Calc_Validation_DropDown!A3)</f>
        <v>STOP</v>
      </c>
      <c r="J11" s="28">
        <f>IF(J9="Yes",Calc_Validation_DropDown!A2,Calc_Validation_DropDown!A3)</f>
        <v>0</v>
      </c>
      <c r="K11" s="28" t="str">
        <f>IF(K9="Yes",10,Calc_Validation_DropDown!A3)</f>
        <v>STOP</v>
      </c>
      <c r="L11" s="29">
        <f>IF(L9="Yes", 5) + IF(L9="No", 0)</f>
        <v>0</v>
      </c>
      <c r="M11" s="286"/>
      <c r="N11" s="289"/>
      <c r="O11" s="475"/>
      <c r="P11" s="12"/>
    </row>
    <row r="12" spans="1:16" ht="22" thickTop="1" thickBot="1" x14ac:dyDescent="0.4">
      <c r="A12" s="12"/>
      <c r="B12" s="12"/>
      <c r="C12" s="12"/>
      <c r="D12" s="12"/>
      <c r="E12" s="12"/>
      <c r="F12" s="12"/>
      <c r="G12" s="12"/>
      <c r="H12" s="12"/>
      <c r="I12" s="12"/>
      <c r="J12" s="12"/>
      <c r="K12" s="12"/>
      <c r="L12" s="12"/>
      <c r="M12" s="12"/>
      <c r="N12" s="12"/>
      <c r="O12" s="12"/>
      <c r="P12" s="12"/>
    </row>
    <row r="13" spans="1:16" ht="21.5" thickBot="1" x14ac:dyDescent="0.55000000000000004">
      <c r="A13" s="410"/>
      <c r="B13" s="411"/>
      <c r="C13" s="411"/>
      <c r="D13" s="411"/>
      <c r="E13" s="411"/>
      <c r="F13" s="411"/>
      <c r="G13" s="411"/>
      <c r="H13" s="411"/>
      <c r="I13" s="411"/>
      <c r="J13" s="411"/>
      <c r="K13" s="411"/>
      <c r="L13" s="411"/>
      <c r="M13" s="411"/>
      <c r="N13" s="411"/>
      <c r="O13" s="411"/>
      <c r="P13" s="140"/>
    </row>
    <row r="14" spans="1:16" ht="27.65" customHeight="1" x14ac:dyDescent="0.7">
      <c r="A14" s="385" t="s">
        <v>227</v>
      </c>
      <c r="B14" s="385"/>
      <c r="C14" s="385"/>
      <c r="D14" s="385"/>
      <c r="E14" s="385"/>
      <c r="F14" s="385"/>
      <c r="G14" s="385"/>
      <c r="H14" s="385"/>
      <c r="I14" s="385"/>
      <c r="J14" s="385"/>
      <c r="K14" s="385"/>
      <c r="L14" s="385"/>
      <c r="M14" s="385"/>
      <c r="N14" s="385"/>
      <c r="O14" s="385"/>
      <c r="P14" s="1"/>
    </row>
    <row r="15" spans="1:16" ht="77.5" customHeight="1" thickBot="1" x14ac:dyDescent="0.65">
      <c r="A15" s="2"/>
      <c r="B15" s="9"/>
      <c r="C15" s="9"/>
      <c r="D15" s="282" t="s">
        <v>191</v>
      </c>
      <c r="E15" s="282"/>
      <c r="F15" s="282"/>
      <c r="G15" s="282"/>
      <c r="H15" s="282"/>
      <c r="I15" s="9"/>
      <c r="J15" s="306" t="s">
        <v>192</v>
      </c>
      <c r="K15" s="306"/>
      <c r="L15" s="306"/>
      <c r="M15" s="306"/>
      <c r="N15" s="8"/>
      <c r="O15" s="192" t="s">
        <v>65</v>
      </c>
      <c r="P15" s="12"/>
    </row>
    <row r="16" spans="1:16" ht="21.75" customHeight="1" thickBot="1" x14ac:dyDescent="0.55000000000000004">
      <c r="A16" s="263" t="s">
        <v>66</v>
      </c>
      <c r="B16" s="263"/>
      <c r="C16" s="264"/>
      <c r="D16" s="12"/>
      <c r="E16" s="265" t="s">
        <v>67</v>
      </c>
      <c r="F16" s="266"/>
      <c r="G16" s="22" t="s">
        <v>68</v>
      </c>
      <c r="H16" s="23" t="s">
        <v>69</v>
      </c>
      <c r="I16" s="135" t="s">
        <v>70</v>
      </c>
      <c r="J16" s="17"/>
      <c r="K16" s="12"/>
      <c r="L16" s="267" t="s">
        <v>67</v>
      </c>
      <c r="M16" s="268"/>
      <c r="N16" s="43" t="s">
        <v>70</v>
      </c>
      <c r="O16" s="476" t="s">
        <v>71</v>
      </c>
      <c r="P16" s="477"/>
    </row>
    <row r="17" spans="1:19" ht="43.5" customHeight="1" thickTop="1" thickBot="1" x14ac:dyDescent="0.5">
      <c r="A17" s="271" t="s">
        <v>214</v>
      </c>
      <c r="B17" s="371" t="s">
        <v>215</v>
      </c>
      <c r="C17" s="264"/>
      <c r="D17" s="27" t="s">
        <v>74</v>
      </c>
      <c r="E17" s="252"/>
      <c r="F17" s="253"/>
      <c r="G17" s="88">
        <v>0</v>
      </c>
      <c r="H17" s="136" t="e">
        <f>INDEX('ACC MVP Quality'!C2:C14, MATCH(E17, 'ACC MVP Quality'!A2:A14, 0))</f>
        <v>#N/A</v>
      </c>
      <c r="I17" s="136" t="e">
        <f>INDEX('ACC MVP Quality'!B2:B14, MATCH(E17, 'ACC MVP Quality'!A2:A14, 0))</f>
        <v>#N/A</v>
      </c>
      <c r="J17" s="17"/>
      <c r="K17" s="27" t="s">
        <v>84</v>
      </c>
      <c r="L17" s="252"/>
      <c r="M17" s="253"/>
      <c r="N17" s="137" t="e">
        <f>INDEX('ACC MVP Quality'!B2:B14, MATCH(L17, 'ACC MVP Quality'!A2:A14, 0))</f>
        <v>#N/A</v>
      </c>
      <c r="O17" s="464" t="s">
        <v>228</v>
      </c>
      <c r="P17" s="465"/>
    </row>
    <row r="18" spans="1:19" ht="48.65" customHeight="1" thickBot="1" x14ac:dyDescent="0.5">
      <c r="A18" s="272"/>
      <c r="B18" s="326"/>
      <c r="C18" s="264"/>
      <c r="D18" s="25" t="s">
        <v>77</v>
      </c>
      <c r="E18" s="252"/>
      <c r="F18" s="253"/>
      <c r="G18" s="88">
        <v>0</v>
      </c>
      <c r="H18" s="136" t="e">
        <f>INDEX('ACC MVP Quality'!C2:C14, MATCH(E18, 'ACC MVP Quality'!A2:A17, 0))</f>
        <v>#N/A</v>
      </c>
      <c r="I18" s="136" t="e">
        <f>INDEX('ACC MVP Quality'!B2:B14, MATCH(E18, 'ACC MVP Quality'!A2:A14, 0))</f>
        <v>#N/A</v>
      </c>
      <c r="J18" s="17"/>
      <c r="K18" s="25" t="s">
        <v>86</v>
      </c>
      <c r="L18" s="252"/>
      <c r="M18" s="253"/>
      <c r="N18" s="137" t="e">
        <f>INDEX('ACC MVP Quality'!B2:B14, MATCH(L18, 'ACC MVP Quality'!A2:A14, 0))</f>
        <v>#N/A</v>
      </c>
      <c r="O18" s="464"/>
      <c r="P18" s="465"/>
    </row>
    <row r="19" spans="1:19" ht="45.65" customHeight="1" thickBot="1" x14ac:dyDescent="0.5">
      <c r="A19" s="272"/>
      <c r="B19" s="326"/>
      <c r="C19" s="264"/>
      <c r="D19" s="26" t="s">
        <v>79</v>
      </c>
      <c r="E19" s="252"/>
      <c r="F19" s="253"/>
      <c r="G19" s="88">
        <v>0</v>
      </c>
      <c r="H19" s="136" t="e">
        <f>INDEX('ACC MVP Quality'!C2:C14, MATCH(E19, 'ACC MVP Quality'!A2:A14, 0))</f>
        <v>#N/A</v>
      </c>
      <c r="I19" s="136" t="e">
        <f>INDEX('ACC MVP Quality'!B2:B14, MATCH(E19, 'ACC MVP Quality'!A2:A14, 0))</f>
        <v>#N/A</v>
      </c>
      <c r="J19" s="17"/>
      <c r="K19" s="25" t="s">
        <v>229</v>
      </c>
      <c r="L19" s="252"/>
      <c r="M19" s="253"/>
      <c r="N19" s="137" t="e">
        <f>INDEX('ACC MVP Quality'!B2:B14, MATCH(L19, 'ACC MVP Quality'!A2:A14, 0))</f>
        <v>#N/A</v>
      </c>
      <c r="O19" s="464"/>
      <c r="P19" s="465"/>
    </row>
    <row r="20" spans="1:19" ht="48.65" customHeight="1" thickBot="1" x14ac:dyDescent="0.5">
      <c r="A20" s="272"/>
      <c r="B20" s="326"/>
      <c r="C20" s="264"/>
      <c r="D20" s="26" t="s">
        <v>81</v>
      </c>
      <c r="E20" s="450"/>
      <c r="F20" s="451"/>
      <c r="G20" s="88">
        <v>0</v>
      </c>
      <c r="H20" s="136" t="e">
        <f>INDEX('ACC MVP Quality'!C2:C14, MATCH(E20, 'ACC MVP Quality'!A2:A14, 0))</f>
        <v>#N/A</v>
      </c>
      <c r="I20" s="136" t="e">
        <f>INDEX('ACC MVP Quality'!B2:B14, MATCH(E20, 'ACC MVP Quality'!A2:A14, 0))</f>
        <v>#N/A</v>
      </c>
      <c r="J20" s="17"/>
      <c r="K20" s="25" t="s">
        <v>78</v>
      </c>
      <c r="L20" s="252"/>
      <c r="M20" s="253"/>
      <c r="N20" s="137" t="e">
        <f>INDEX('ACC MVP Quality'!B2:B14, MATCH(L20, 'ACC MVP Quality'!A2:A14, 0))</f>
        <v>#N/A</v>
      </c>
      <c r="O20" s="464"/>
      <c r="P20" s="465"/>
    </row>
    <row r="21" spans="1:19" ht="41.5" customHeight="1" thickTop="1" thickBot="1" x14ac:dyDescent="0.5">
      <c r="A21" s="272"/>
      <c r="B21" s="326"/>
      <c r="C21" s="264"/>
      <c r="D21" s="478" t="s">
        <v>230</v>
      </c>
      <c r="E21" s="479"/>
      <c r="F21" s="480"/>
      <c r="G21" s="145">
        <f>Calc_Validation_DropDown!A41</f>
        <v>0</v>
      </c>
      <c r="H21" s="12"/>
      <c r="I21" s="12"/>
      <c r="J21" s="12"/>
      <c r="K21" s="25" t="s">
        <v>231</v>
      </c>
      <c r="L21" s="252"/>
      <c r="M21" s="253"/>
      <c r="N21" s="137" t="e">
        <f>INDEX('ACC MVP Quality'!B2:B14, MATCH(L21, 'ACC MVP Quality'!A2:A14, 0))</f>
        <v>#N/A</v>
      </c>
      <c r="O21" s="466" t="s">
        <v>232</v>
      </c>
      <c r="P21" s="467"/>
    </row>
    <row r="22" spans="1:19" ht="49.5" customHeight="1" thickBot="1" x14ac:dyDescent="0.5">
      <c r="A22" s="272"/>
      <c r="B22" s="326"/>
      <c r="C22" s="264"/>
      <c r="D22" s="455" t="s">
        <v>89</v>
      </c>
      <c r="E22" s="456"/>
      <c r="F22" s="457"/>
      <c r="G22" s="41">
        <f>SUM(G17:G21)</f>
        <v>0</v>
      </c>
      <c r="H22" s="12"/>
      <c r="I22" s="12"/>
      <c r="J22" s="12"/>
      <c r="K22" s="25" t="s">
        <v>82</v>
      </c>
      <c r="L22" s="252"/>
      <c r="M22" s="253"/>
      <c r="N22" s="137" t="e">
        <f>INDEX('ACC MVP Quality'!B2:B14, MATCH(L22, 'ACC MVP Quality'!A2:A14, 0))</f>
        <v>#N/A</v>
      </c>
      <c r="O22" s="468"/>
      <c r="P22" s="467"/>
    </row>
    <row r="23" spans="1:19" ht="42" customHeight="1" thickBot="1" x14ac:dyDescent="0.5">
      <c r="A23" s="272"/>
      <c r="B23" s="326"/>
      <c r="C23" s="12"/>
      <c r="D23" s="440" t="s">
        <v>92</v>
      </c>
      <c r="E23" s="441"/>
      <c r="F23" s="442"/>
      <c r="G23" s="41">
        <f>MIN(100,G22/0.4)</f>
        <v>0</v>
      </c>
      <c r="H23" s="12"/>
      <c r="I23" s="12"/>
      <c r="J23" s="12"/>
      <c r="K23" s="25" t="s">
        <v>85</v>
      </c>
      <c r="L23" s="252"/>
      <c r="M23" s="253"/>
      <c r="N23" s="137" t="e">
        <f>INDEX('ACC MVP Quality'!B2:B14, MATCH(L23, 'ACC MVP Quality'!A2:A14, 0))</f>
        <v>#N/A</v>
      </c>
      <c r="O23" s="468"/>
      <c r="P23" s="467"/>
    </row>
    <row r="24" spans="1:19" ht="33.75" customHeight="1" thickBot="1" x14ac:dyDescent="0.5">
      <c r="A24" s="272"/>
      <c r="B24" s="326"/>
      <c r="C24" s="12"/>
      <c r="D24" s="444" t="s">
        <v>94</v>
      </c>
      <c r="E24" s="445"/>
      <c r="F24" s="446"/>
      <c r="G24" s="42">
        <f>(G23*50%)</f>
        <v>0</v>
      </c>
      <c r="H24" s="12"/>
      <c r="I24" s="12"/>
      <c r="J24" s="12"/>
      <c r="K24" s="25" t="s">
        <v>87</v>
      </c>
      <c r="L24" s="252"/>
      <c r="M24" s="253"/>
      <c r="N24" s="137" t="e">
        <f>INDEX('ACC MVP Quality'!B2:B14, MATCH(L24, 'ACC MVP Quality'!A2:A14, 0))</f>
        <v>#N/A</v>
      </c>
      <c r="O24" s="468"/>
      <c r="P24" s="467"/>
    </row>
    <row r="25" spans="1:19" ht="21.5" thickTop="1" x14ac:dyDescent="0.45">
      <c r="A25" s="273"/>
      <c r="B25" s="326"/>
      <c r="C25" s="12"/>
      <c r="D25" s="12"/>
      <c r="E25" s="12"/>
      <c r="F25" s="12"/>
      <c r="G25" s="12"/>
      <c r="H25" s="12"/>
      <c r="I25" s="12"/>
      <c r="J25" s="12"/>
      <c r="K25" s="12"/>
      <c r="L25" s="12"/>
      <c r="M25" s="12"/>
      <c r="N25" s="12"/>
      <c r="O25" s="39"/>
      <c r="P25" s="39"/>
      <c r="Q25" s="11"/>
      <c r="R25" s="11"/>
      <c r="S25" s="11"/>
    </row>
    <row r="26" spans="1:19" ht="21.5" thickBot="1" x14ac:dyDescent="0.4">
      <c r="A26" s="12"/>
      <c r="B26" s="12"/>
      <c r="C26" s="12"/>
      <c r="D26" s="12"/>
      <c r="E26" s="12"/>
      <c r="F26" s="12"/>
      <c r="G26" s="12"/>
      <c r="H26" s="12"/>
      <c r="I26" s="12"/>
      <c r="J26" s="12"/>
      <c r="K26" s="12"/>
      <c r="L26" s="12"/>
      <c r="M26" s="12"/>
      <c r="N26" s="12"/>
      <c r="O26" s="12"/>
      <c r="P26" s="12"/>
    </row>
    <row r="27" spans="1:19" ht="21.5" thickBot="1" x14ac:dyDescent="0.55000000000000004">
      <c r="A27" s="410"/>
      <c r="B27" s="411"/>
      <c r="C27" s="411"/>
      <c r="D27" s="411"/>
      <c r="E27" s="411"/>
      <c r="F27" s="411"/>
      <c r="G27" s="411"/>
      <c r="H27" s="411"/>
      <c r="I27" s="411"/>
      <c r="J27" s="411"/>
      <c r="K27" s="411"/>
      <c r="L27" s="411"/>
      <c r="M27" s="411"/>
      <c r="N27" s="411"/>
      <c r="O27" s="411"/>
      <c r="P27" s="140"/>
    </row>
    <row r="28" spans="1:19" ht="37.5" customHeight="1" x14ac:dyDescent="0.7">
      <c r="A28" s="385" t="s">
        <v>233</v>
      </c>
      <c r="B28" s="385"/>
      <c r="C28" s="385"/>
      <c r="D28" s="385"/>
      <c r="E28" s="385"/>
      <c r="F28" s="385"/>
      <c r="G28" s="385"/>
      <c r="H28" s="385"/>
      <c r="I28" s="385"/>
      <c r="J28" s="385"/>
      <c r="K28" s="385"/>
      <c r="L28" s="385"/>
      <c r="M28" s="385"/>
      <c r="N28" s="385"/>
      <c r="O28" s="385"/>
      <c r="P28" s="1"/>
    </row>
    <row r="29" spans="1:19" ht="16.5" customHeight="1" thickBot="1" x14ac:dyDescent="0.4">
      <c r="A29" s="12"/>
      <c r="B29" s="12"/>
      <c r="C29" s="12"/>
      <c r="D29" s="12"/>
      <c r="E29" s="12"/>
      <c r="F29" s="12"/>
      <c r="G29" s="12"/>
      <c r="H29" s="12"/>
      <c r="I29" s="12"/>
      <c r="J29" s="12"/>
      <c r="K29" s="12"/>
      <c r="L29" s="12"/>
      <c r="M29" s="12"/>
      <c r="N29" s="12"/>
      <c r="O29" s="12"/>
      <c r="P29" s="12"/>
    </row>
    <row r="30" spans="1:19" ht="21.75" customHeight="1" thickTop="1" thickBot="1" x14ac:dyDescent="0.55000000000000004">
      <c r="A30" s="375" t="s">
        <v>199</v>
      </c>
      <c r="B30" s="326"/>
      <c r="C30" s="12"/>
      <c r="D30" s="218" t="s">
        <v>100</v>
      </c>
      <c r="E30" s="219"/>
      <c r="F30" s="220"/>
      <c r="G30" s="220"/>
      <c r="H30" s="221"/>
      <c r="I30" s="68" t="s">
        <v>101</v>
      </c>
      <c r="J30" s="12"/>
      <c r="K30" s="335" t="s">
        <v>102</v>
      </c>
      <c r="L30" s="335"/>
      <c r="M30" s="12"/>
      <c r="N30" s="12"/>
      <c r="O30" s="12"/>
      <c r="P30" s="12"/>
    </row>
    <row r="31" spans="1:19" ht="30.75" customHeight="1" thickBot="1" x14ac:dyDescent="0.4">
      <c r="A31" s="325"/>
      <c r="B31" s="326"/>
      <c r="C31" s="12"/>
      <c r="D31" s="224" t="s">
        <v>103</v>
      </c>
      <c r="E31" s="225"/>
      <c r="F31" s="226"/>
      <c r="G31" s="226"/>
      <c r="H31" s="227"/>
      <c r="I31" s="121">
        <v>20</v>
      </c>
      <c r="J31" s="12"/>
      <c r="K31" s="481" t="s">
        <v>234</v>
      </c>
      <c r="L31" s="481"/>
      <c r="M31" s="12"/>
      <c r="N31" s="12"/>
      <c r="O31" s="12"/>
      <c r="P31" s="12"/>
    </row>
    <row r="32" spans="1:19" ht="33" customHeight="1" thickBot="1" x14ac:dyDescent="0.4">
      <c r="A32" s="325"/>
      <c r="B32" s="326"/>
      <c r="C32" s="12"/>
      <c r="D32" s="230"/>
      <c r="E32" s="231"/>
      <c r="F32" s="232"/>
      <c r="G32" s="232"/>
      <c r="H32" s="233"/>
      <c r="I32" s="21"/>
      <c r="J32" s="12"/>
      <c r="K32" s="481"/>
      <c r="L32" s="481"/>
      <c r="M32" s="12"/>
      <c r="N32" s="12"/>
      <c r="O32" s="12"/>
      <c r="P32" s="12"/>
    </row>
    <row r="33" spans="1:16" ht="36" customHeight="1" thickBot="1" x14ac:dyDescent="0.4">
      <c r="A33" s="325"/>
      <c r="B33" s="326"/>
      <c r="C33" s="12"/>
      <c r="D33" s="230"/>
      <c r="E33" s="231"/>
      <c r="F33" s="232"/>
      <c r="G33" s="232"/>
      <c r="H33" s="233"/>
      <c r="I33" s="21"/>
      <c r="J33" s="12"/>
      <c r="K33" s="481"/>
      <c r="L33" s="481"/>
      <c r="M33" s="12"/>
      <c r="N33" s="12"/>
      <c r="O33" s="12"/>
      <c r="P33" s="12"/>
    </row>
    <row r="34" spans="1:16" ht="36" customHeight="1" thickBot="1" x14ac:dyDescent="0.4">
      <c r="A34" s="325"/>
      <c r="B34" s="326"/>
      <c r="C34" s="12"/>
      <c r="D34" s="230"/>
      <c r="E34" s="231"/>
      <c r="F34" s="232"/>
      <c r="G34" s="232"/>
      <c r="H34" s="233"/>
      <c r="I34" s="21">
        <v>0</v>
      </c>
      <c r="J34" s="12"/>
      <c r="K34" s="481"/>
      <c r="L34" s="481"/>
      <c r="M34" s="12"/>
      <c r="N34" s="12"/>
      <c r="O34" s="12"/>
      <c r="P34" s="12"/>
    </row>
    <row r="35" spans="1:16" ht="19.5" customHeight="1" thickBot="1" x14ac:dyDescent="0.5">
      <c r="A35" s="12"/>
      <c r="B35" s="12"/>
      <c r="C35" s="12"/>
      <c r="D35" s="12"/>
      <c r="E35" s="12"/>
      <c r="F35" s="12"/>
      <c r="G35" s="234" t="s">
        <v>105</v>
      </c>
      <c r="H35" s="235"/>
      <c r="I35" s="185">
        <f>MIN(40,I31+I32+I33+I34)</f>
        <v>20</v>
      </c>
      <c r="J35" s="12"/>
      <c r="K35" s="481"/>
      <c r="L35" s="481"/>
      <c r="M35" s="12"/>
      <c r="N35" s="12"/>
      <c r="O35" s="12"/>
      <c r="P35" s="12"/>
    </row>
    <row r="36" spans="1:16" ht="36" customHeight="1" thickBot="1" x14ac:dyDescent="0.5">
      <c r="A36" s="12"/>
      <c r="B36" s="12"/>
      <c r="C36" s="12"/>
      <c r="D36" s="12"/>
      <c r="E36" s="12"/>
      <c r="F36" s="12"/>
      <c r="G36" s="236" t="s">
        <v>94</v>
      </c>
      <c r="H36" s="237"/>
      <c r="I36" s="33">
        <f>SUM(I35/40*20)</f>
        <v>10</v>
      </c>
      <c r="J36" s="12"/>
      <c r="K36" s="481"/>
      <c r="L36" s="481"/>
      <c r="M36" s="12"/>
      <c r="N36" s="12"/>
      <c r="O36" s="12"/>
      <c r="P36" s="12"/>
    </row>
    <row r="37" spans="1:16" ht="21.5" thickBot="1" x14ac:dyDescent="0.4">
      <c r="A37" s="12"/>
      <c r="B37" s="12"/>
      <c r="C37" s="12"/>
      <c r="D37" s="12"/>
      <c r="E37" s="12"/>
      <c r="F37" s="12"/>
      <c r="G37" s="12"/>
      <c r="H37" s="12"/>
      <c r="I37" s="12"/>
      <c r="J37" s="12"/>
      <c r="K37" s="12"/>
      <c r="L37" s="12"/>
      <c r="M37" s="12"/>
      <c r="N37" s="12"/>
      <c r="O37" s="12"/>
      <c r="P37" s="12"/>
    </row>
    <row r="38" spans="1:16" ht="21.5" thickBot="1" x14ac:dyDescent="0.55000000000000004">
      <c r="A38" s="410"/>
      <c r="B38" s="411"/>
      <c r="C38" s="411"/>
      <c r="D38" s="411"/>
      <c r="E38" s="411"/>
      <c r="F38" s="411"/>
      <c r="G38" s="411"/>
      <c r="H38" s="411"/>
      <c r="I38" s="411"/>
      <c r="J38" s="411"/>
      <c r="K38" s="411"/>
      <c r="L38" s="411"/>
      <c r="M38" s="411"/>
      <c r="N38" s="411"/>
      <c r="O38" s="411"/>
      <c r="P38" s="140"/>
    </row>
    <row r="39" spans="1:16" ht="36.5" thickBot="1" x14ac:dyDescent="0.85">
      <c r="A39" s="292" t="s">
        <v>167</v>
      </c>
      <c r="B39" s="292"/>
      <c r="C39" s="292"/>
      <c r="D39" s="292"/>
      <c r="E39" s="292"/>
      <c r="F39" s="292"/>
      <c r="G39" s="292"/>
      <c r="H39" s="292"/>
      <c r="I39" s="292"/>
      <c r="J39" s="292"/>
      <c r="K39" s="292"/>
      <c r="L39" s="292"/>
      <c r="M39" s="292"/>
      <c r="N39" s="292"/>
      <c r="O39" s="292"/>
      <c r="P39" s="111"/>
    </row>
    <row r="40" spans="1:16" ht="44.15" customHeight="1" thickTop="1" thickBot="1" x14ac:dyDescent="0.55000000000000004">
      <c r="A40" s="12"/>
      <c r="B40" s="12"/>
      <c r="C40" s="12"/>
      <c r="D40" s="12"/>
      <c r="E40" s="12"/>
      <c r="F40" s="12"/>
      <c r="G40" s="238" t="s">
        <v>108</v>
      </c>
      <c r="H40" s="239"/>
      <c r="I40" s="63" t="str">
        <f>IFERROR(N7,"0")</f>
        <v>0</v>
      </c>
      <c r="J40" s="12"/>
      <c r="K40" s="469" t="s">
        <v>235</v>
      </c>
      <c r="L40" s="470"/>
      <c r="M40" s="470"/>
      <c r="N40" s="470"/>
      <c r="O40" s="471"/>
      <c r="P40" s="12"/>
    </row>
    <row r="41" spans="1:16" ht="31.5" customHeight="1" thickBot="1" x14ac:dyDescent="0.55000000000000004">
      <c r="A41" s="12"/>
      <c r="B41" s="12"/>
      <c r="C41" s="12"/>
      <c r="D41" s="12"/>
      <c r="E41" s="12"/>
      <c r="F41" s="12"/>
      <c r="G41" s="241" t="s">
        <v>223</v>
      </c>
      <c r="H41" s="242"/>
      <c r="I41" s="63">
        <f>G24</f>
        <v>0</v>
      </c>
      <c r="J41" s="12"/>
      <c r="K41" s="472"/>
      <c r="L41" s="473"/>
      <c r="M41" s="473"/>
      <c r="N41" s="473"/>
      <c r="O41" s="474"/>
      <c r="P41" s="12"/>
    </row>
    <row r="42" spans="1:16" ht="33.65" customHeight="1" thickBot="1" x14ac:dyDescent="0.55000000000000004">
      <c r="A42" s="12"/>
      <c r="B42" s="12"/>
      <c r="C42" s="12"/>
      <c r="D42" s="12"/>
      <c r="E42" s="12"/>
      <c r="F42" s="12"/>
      <c r="G42" s="241" t="s">
        <v>172</v>
      </c>
      <c r="H42" s="242"/>
      <c r="I42" s="63">
        <f>I36</f>
        <v>10</v>
      </c>
      <c r="J42" s="12"/>
      <c r="K42" s="421" t="s">
        <v>207</v>
      </c>
      <c r="L42" s="422"/>
      <c r="M42" s="422"/>
      <c r="N42" s="422"/>
      <c r="O42" s="423"/>
      <c r="P42" s="12"/>
    </row>
    <row r="43" spans="1:16" ht="26.5" thickBot="1" x14ac:dyDescent="0.6">
      <c r="A43" s="12"/>
      <c r="B43" s="12"/>
      <c r="C43" s="12"/>
      <c r="D43" s="12"/>
      <c r="E43" s="12"/>
      <c r="F43" s="243" t="s">
        <v>174</v>
      </c>
      <c r="G43" s="244"/>
      <c r="H43" s="245"/>
      <c r="I43" s="109">
        <f>SUM(I40:I42)</f>
        <v>10</v>
      </c>
      <c r="J43" s="12"/>
      <c r="K43" s="421"/>
      <c r="L43" s="422"/>
      <c r="M43" s="422"/>
      <c r="N43" s="422"/>
      <c r="O43" s="423"/>
      <c r="P43" s="12"/>
    </row>
    <row r="44" spans="1:16" ht="13" customHeight="1" x14ac:dyDescent="0.35">
      <c r="A44" s="12"/>
      <c r="B44" s="12"/>
      <c r="C44" s="12"/>
      <c r="D44" s="12"/>
      <c r="E44" s="12"/>
      <c r="F44" s="12"/>
      <c r="G44" s="12"/>
      <c r="H44" s="12"/>
      <c r="I44" s="12"/>
      <c r="J44" s="12"/>
      <c r="K44" s="421" t="s">
        <v>208</v>
      </c>
      <c r="L44" s="422"/>
      <c r="M44" s="422"/>
      <c r="N44" s="422"/>
      <c r="O44" s="423"/>
      <c r="P44" s="12"/>
    </row>
    <row r="45" spans="1:16" ht="27.65" customHeight="1" thickBot="1" x14ac:dyDescent="0.4">
      <c r="A45" s="12"/>
      <c r="B45" s="12"/>
      <c r="C45" s="12"/>
      <c r="D45" s="12"/>
      <c r="E45" s="12"/>
      <c r="F45" s="12"/>
      <c r="G45" s="12"/>
      <c r="H45" s="12"/>
      <c r="I45" s="12"/>
      <c r="J45" s="12"/>
      <c r="K45" s="424"/>
      <c r="L45" s="425"/>
      <c r="M45" s="425"/>
      <c r="N45" s="425"/>
      <c r="O45" s="426"/>
      <c r="P45" s="12"/>
    </row>
    <row r="46" spans="1:16" ht="21" customHeight="1" x14ac:dyDescent="0.35">
      <c r="A46" s="12"/>
      <c r="B46" s="12"/>
      <c r="C46" s="12"/>
      <c r="D46" s="12"/>
      <c r="E46" s="12"/>
      <c r="F46" s="12"/>
      <c r="G46" s="12"/>
      <c r="H46" s="12"/>
      <c r="I46" s="12"/>
      <c r="J46" s="12"/>
      <c r="K46" s="12"/>
      <c r="L46" s="12"/>
      <c r="M46" s="12"/>
      <c r="N46" s="12"/>
      <c r="O46" s="12"/>
      <c r="P46" s="12"/>
    </row>
  </sheetData>
  <sheetProtection algorithmName="SHA-512" hashValue="YHr5897Y320G9ohlpn4jnB/5UXojs9bFaMVy6dWzbhDkcGob4qs4HJu7Cd31l0YLis6rmQinjppD6pXMRTh6AA==" saltValue="6EG6ffI/KXD7Fxv0X7a2Ew==" spinCount="100000" sheet="1" objects="1" scenarios="1" selectLockedCells="1"/>
  <mergeCells count="67">
    <mergeCell ref="A1:O1"/>
    <mergeCell ref="A2:C2"/>
    <mergeCell ref="A3:O3"/>
    <mergeCell ref="C5:C6"/>
    <mergeCell ref="D5:D6"/>
    <mergeCell ref="E5:E6"/>
    <mergeCell ref="F5:H5"/>
    <mergeCell ref="I5:I6"/>
    <mergeCell ref="J5:J6"/>
    <mergeCell ref="K5:K6"/>
    <mergeCell ref="L5:L6"/>
    <mergeCell ref="N4:O4"/>
    <mergeCell ref="A27:O27"/>
    <mergeCell ref="A28:O28"/>
    <mergeCell ref="D15:H15"/>
    <mergeCell ref="J15:M15"/>
    <mergeCell ref="E18:F18"/>
    <mergeCell ref="L18:M18"/>
    <mergeCell ref="E19:F19"/>
    <mergeCell ref="L19:M19"/>
    <mergeCell ref="A16:B16"/>
    <mergeCell ref="C16:C22"/>
    <mergeCell ref="E16:F16"/>
    <mergeCell ref="L16:M16"/>
    <mergeCell ref="A17:A25"/>
    <mergeCell ref="B17:B25"/>
    <mergeCell ref="E17:F17"/>
    <mergeCell ref="L17:M17"/>
    <mergeCell ref="D31:H31"/>
    <mergeCell ref="K31:L36"/>
    <mergeCell ref="D32:H32"/>
    <mergeCell ref="D33:H33"/>
    <mergeCell ref="D34:H34"/>
    <mergeCell ref="G35:H35"/>
    <mergeCell ref="G36:H36"/>
    <mergeCell ref="D30:H30"/>
    <mergeCell ref="K30:L30"/>
    <mergeCell ref="F4:H4"/>
    <mergeCell ref="O6:O11"/>
    <mergeCell ref="O16:P16"/>
    <mergeCell ref="D23:F23"/>
    <mergeCell ref="D24:F24"/>
    <mergeCell ref="D21:F21"/>
    <mergeCell ref="D22:F22"/>
    <mergeCell ref="E20:F20"/>
    <mergeCell ref="L20:M20"/>
    <mergeCell ref="A14:O14"/>
    <mergeCell ref="A7:A11"/>
    <mergeCell ref="M7:M11"/>
    <mergeCell ref="N7:N11"/>
    <mergeCell ref="A13:O13"/>
    <mergeCell ref="O17:P20"/>
    <mergeCell ref="O21:P24"/>
    <mergeCell ref="K44:O45"/>
    <mergeCell ref="L21:M21"/>
    <mergeCell ref="L22:M22"/>
    <mergeCell ref="L23:M23"/>
    <mergeCell ref="L24:M24"/>
    <mergeCell ref="K40:O41"/>
    <mergeCell ref="K42:O43"/>
    <mergeCell ref="A38:O38"/>
    <mergeCell ref="A39:O39"/>
    <mergeCell ref="G40:H40"/>
    <mergeCell ref="G41:H41"/>
    <mergeCell ref="G42:H42"/>
    <mergeCell ref="F43:H43"/>
    <mergeCell ref="A30:B34"/>
  </mergeCells>
  <conditionalFormatting sqref="I17:I20 N17:N24">
    <cfRule type="containsText" dxfId="4" priority="1" operator="containsText" text="eCQM">
      <formula>NOT(ISERROR(SEARCH("eCQM",I17)))</formula>
    </cfRule>
  </conditionalFormatting>
  <conditionalFormatting sqref="I11:K11">
    <cfRule type="containsText" dxfId="3" priority="3" operator="containsText" text="STOP">
      <formula>NOT(ISERROR(SEARCH("STOP",I11)))</formula>
    </cfRule>
  </conditionalFormatting>
  <conditionalFormatting sqref="M7:N11">
    <cfRule type="containsText" dxfId="2" priority="2" operator="containsText" text="STOP">
      <formula>NOT(ISERROR(SEARCH("STOP",M7)))</formula>
    </cfRule>
  </conditionalFormatting>
  <dataValidations count="1">
    <dataValidation type="list" allowBlank="1" showInputMessage="1" showErrorMessage="1" sqref="H9:L9 D9" xr:uid="{2181D2F8-F4F8-4DA4-98EB-532B3CA66C3F}">
      <formula1>"Yes, No"</formula1>
    </dataValidation>
  </dataValidations>
  <hyperlinks>
    <hyperlink ref="A2:C2" r:id="rId1" display="Explore MIPS Value Pathways (MVPs) on QPP" xr:uid="{A9F02A8E-6A42-40F1-AA32-19DFBE2D28B2}"/>
    <hyperlink ref="C5:C6" r:id="rId2" display="Pt Electronic Access " xr:uid="{06FBB34A-FD53-4B6A-87E4-5209C396CFDC}"/>
    <hyperlink ref="D5:D6" r:id="rId3" display="2 Public Health Registries, IMMs &amp; eCR " xr:uid="{62467899-9028-457F-B707-262D94D1D5A6}"/>
    <hyperlink ref="E5:E6" r:id="rId4" display="e-Rx" xr:uid="{BB6E3D50-FEBC-4235-89B1-1AFA6210564D}"/>
    <hyperlink ref="F6" r:id="rId5" xr:uid="{749ED8B7-CBE5-4577-86A0-A6867EC3AE83}"/>
    <hyperlink ref="G6" r:id="rId6" xr:uid="{B6587D7B-3119-429C-A890-5DEED04C8F5E}"/>
    <hyperlink ref="H6" r:id="rId7" xr:uid="{285851E1-8852-4C82-9C00-0FB9891F1461}"/>
    <hyperlink ref="I5:I6" r:id="rId8" display="Security Risk Assessment completed" xr:uid="{CE751703-2B1F-4D23-95FD-648B20F2789F}"/>
    <hyperlink ref="J5:J6" r:id="rId9" display="High Priority SAFER Guide completed" xr:uid="{A675D7E3-6E57-4DF7-8B52-9BE39ACA23E5}"/>
    <hyperlink ref="K5:K6" r:id="rId10" display=" e-rx PDMP  Met OR meet exclusion" xr:uid="{9B9AA56B-0202-401D-BE7C-D3C5020A3A7D}"/>
    <hyperlink ref="L5:L6" r:id="rId11" display="Extra Registry BONUS (Data Registry or Syndromic)" xr:uid="{0719BBD0-37CD-44B8-9FC3-BC3180792F33}"/>
    <hyperlink ref="N4:O4" r:id="rId12" display="Link to Practice Insights Promoting Interoperability Help Menu" xr:uid="{B9770B94-3C24-4209-B2ED-001991C3AAB1}"/>
    <hyperlink ref="O15" r:id="rId13" xr:uid="{63DE4C9B-9B4C-43D9-9B8E-6538F8875D93}"/>
  </hyperlinks>
  <pageMargins left="0.7" right="0.7" top="0.75" bottom="0.75" header="0.3" footer="0.3"/>
  <pageSetup orientation="portrait" r:id="rId14"/>
  <extLst>
    <ext xmlns:x14="http://schemas.microsoft.com/office/spreadsheetml/2009/9/main" uri="{CCE6A557-97BC-4b89-ADB6-D9C93CAAB3DF}">
      <x14:dataValidations xmlns:xm="http://schemas.microsoft.com/office/excel/2006/main" count="2">
        <x14:dataValidation type="list" allowBlank="1" showInputMessage="1" showErrorMessage="1" xr:uid="{19A8E692-5920-4CBE-814C-DC6BC825941B}">
          <x14:formula1>
            <xm:f>'ACC IA'!$A$2:$A$19</xm:f>
          </x14:formula1>
          <xm:sqref>D32:H34</xm:sqref>
        </x14:dataValidation>
        <x14:dataValidation type="list" allowBlank="1" showInputMessage="1" showErrorMessage="1" xr:uid="{77159D47-B239-4395-A005-E86AD761B143}">
          <x14:formula1>
            <xm:f>'ACC MVP Quality'!$A$2:$A$14</xm:f>
          </x14:formula1>
          <xm:sqref>E17:F20 L17:M24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FA823-3742-487C-93B7-28919069421B}">
  <sheetPr>
    <tabColor theme="9"/>
  </sheetPr>
  <dimension ref="A1:S58"/>
  <sheetViews>
    <sheetView topLeftCell="A7" zoomScale="70" zoomScaleNormal="70" workbookViewId="0">
      <selection activeCell="C7" sqref="C7"/>
    </sheetView>
  </sheetViews>
  <sheetFormatPr defaultRowHeight="14.5" x14ac:dyDescent="0.35"/>
  <cols>
    <col min="1" max="1" width="29.81640625" customWidth="1"/>
    <col min="2" max="2" width="23.1796875" customWidth="1"/>
    <col min="3" max="3" width="13.81640625" customWidth="1"/>
    <col min="4" max="4" width="16.26953125" customWidth="1"/>
    <col min="5" max="5" width="18.453125" customWidth="1"/>
    <col min="6" max="6" width="29.7265625" customWidth="1"/>
    <col min="7" max="7" width="19.81640625" customWidth="1"/>
    <col min="8" max="8" width="19.1796875" customWidth="1"/>
    <col min="9" max="9" width="21.1796875" customWidth="1"/>
    <col min="10" max="10" width="15.1796875" customWidth="1"/>
    <col min="11" max="11" width="20.81640625" customWidth="1"/>
    <col min="12" max="12" width="21.81640625" customWidth="1"/>
    <col min="13" max="13" width="26.1796875" customWidth="1"/>
    <col min="14" max="14" width="36.54296875" customWidth="1"/>
    <col min="15" max="15" width="26" customWidth="1"/>
  </cols>
  <sheetData>
    <row r="1" spans="1:16" ht="46" x14ac:dyDescent="1">
      <c r="A1" s="383" t="s">
        <v>236</v>
      </c>
      <c r="B1" s="384"/>
      <c r="C1" s="384"/>
      <c r="D1" s="384"/>
      <c r="E1" s="384"/>
      <c r="F1" s="384"/>
      <c r="G1" s="384"/>
      <c r="H1" s="384"/>
      <c r="I1" s="384"/>
      <c r="J1" s="384"/>
      <c r="K1" s="384"/>
      <c r="L1" s="384"/>
      <c r="M1" s="384"/>
      <c r="N1" s="384"/>
      <c r="O1" s="384"/>
      <c r="P1" s="112"/>
    </row>
    <row r="2" spans="1:16" ht="21.5" thickBot="1" x14ac:dyDescent="0.55000000000000004">
      <c r="A2" s="386" t="s">
        <v>187</v>
      </c>
      <c r="B2" s="386"/>
      <c r="C2" s="386"/>
      <c r="D2" s="70"/>
      <c r="E2" s="70"/>
      <c r="F2" s="70"/>
      <c r="G2" s="70"/>
      <c r="H2" s="70"/>
      <c r="I2" s="70"/>
      <c r="J2" s="70"/>
      <c r="K2" s="70"/>
      <c r="L2" s="70"/>
      <c r="M2" s="70"/>
      <c r="N2" s="70"/>
      <c r="O2" s="70"/>
      <c r="P2" s="152"/>
    </row>
    <row r="3" spans="1:16" ht="33" customHeight="1" thickBot="1" x14ac:dyDescent="0.75">
      <c r="A3" s="460" t="s">
        <v>210</v>
      </c>
      <c r="B3" s="385"/>
      <c r="C3" s="385"/>
      <c r="D3" s="385"/>
      <c r="E3" s="385"/>
      <c r="F3" s="385"/>
      <c r="G3" s="385"/>
      <c r="H3" s="385"/>
      <c r="I3" s="385"/>
      <c r="J3" s="385"/>
      <c r="K3" s="385"/>
      <c r="L3" s="385"/>
      <c r="M3" s="385"/>
      <c r="N3" s="385"/>
      <c r="O3" s="385"/>
      <c r="P3" s="139"/>
    </row>
    <row r="4" spans="1:16" ht="53.5" customHeight="1" thickBot="1" x14ac:dyDescent="0.75">
      <c r="A4" s="45"/>
      <c r="B4" s="1"/>
      <c r="C4" s="149" t="s">
        <v>36</v>
      </c>
      <c r="D4" s="149" t="s">
        <v>36</v>
      </c>
      <c r="E4" s="149" t="s">
        <v>36</v>
      </c>
      <c r="F4" s="300" t="s">
        <v>36</v>
      </c>
      <c r="G4" s="301"/>
      <c r="H4" s="301"/>
      <c r="I4" s="149" t="s">
        <v>36</v>
      </c>
      <c r="J4" s="149" t="s">
        <v>36</v>
      </c>
      <c r="K4" s="149" t="s">
        <v>36</v>
      </c>
      <c r="L4" s="148" t="s">
        <v>37</v>
      </c>
      <c r="M4" s="1"/>
      <c r="N4" s="208" t="s">
        <v>38</v>
      </c>
      <c r="O4" s="208"/>
      <c r="P4" s="1"/>
    </row>
    <row r="5" spans="1:16" ht="24.75" customHeight="1" thickBot="1" x14ac:dyDescent="0.75">
      <c r="A5" s="45"/>
      <c r="B5" s="1"/>
      <c r="C5" s="293" t="s">
        <v>39</v>
      </c>
      <c r="D5" s="293" t="s">
        <v>40</v>
      </c>
      <c r="E5" s="295" t="s">
        <v>41</v>
      </c>
      <c r="F5" s="297" t="s">
        <v>42</v>
      </c>
      <c r="G5" s="298"/>
      <c r="H5" s="299"/>
      <c r="I5" s="293" t="s">
        <v>43</v>
      </c>
      <c r="J5" s="293" t="s">
        <v>44</v>
      </c>
      <c r="K5" s="293" t="s">
        <v>45</v>
      </c>
      <c r="L5" s="293" t="s">
        <v>46</v>
      </c>
      <c r="M5" s="1"/>
      <c r="N5" s="1"/>
      <c r="O5" s="12"/>
      <c r="P5" s="12"/>
    </row>
    <row r="6" spans="1:16" ht="85" thickTop="1" thickBot="1" x14ac:dyDescent="0.4">
      <c r="A6" s="14"/>
      <c r="B6" s="12"/>
      <c r="C6" s="294"/>
      <c r="D6" s="294"/>
      <c r="E6" s="296"/>
      <c r="F6" s="189" t="s">
        <v>47</v>
      </c>
      <c r="G6" s="190" t="s">
        <v>48</v>
      </c>
      <c r="H6" s="191" t="s">
        <v>49</v>
      </c>
      <c r="I6" s="294"/>
      <c r="J6" s="294"/>
      <c r="K6" s="294"/>
      <c r="L6" s="294"/>
      <c r="M6" s="30" t="s">
        <v>50</v>
      </c>
      <c r="N6" s="31" t="s">
        <v>51</v>
      </c>
      <c r="O6" s="475" t="s">
        <v>115</v>
      </c>
      <c r="P6" s="12"/>
    </row>
    <row r="7" spans="1:16" ht="34.5" customHeight="1" thickBot="1" x14ac:dyDescent="0.4">
      <c r="A7" s="217" t="s">
        <v>116</v>
      </c>
      <c r="B7" s="38" t="s">
        <v>53</v>
      </c>
      <c r="C7" s="46">
        <v>0</v>
      </c>
      <c r="D7" s="59"/>
      <c r="E7" s="52">
        <v>698</v>
      </c>
      <c r="F7" s="53">
        <v>0</v>
      </c>
      <c r="G7" s="53">
        <v>0</v>
      </c>
      <c r="H7" s="47"/>
      <c r="I7" s="34"/>
      <c r="J7" s="34"/>
      <c r="K7" s="34"/>
      <c r="L7" s="35"/>
      <c r="M7" s="482" t="str">
        <f>IFERROR( C11+D11+E11+F11+G11+H11+L11+K11+I11+J11, "STOP")</f>
        <v>STOP</v>
      </c>
      <c r="N7" s="287" t="e">
        <f>IF((M7*25%)&gt;=25,25,M7*25%)</f>
        <v>#VALUE!</v>
      </c>
      <c r="O7" s="475"/>
      <c r="P7" s="12"/>
    </row>
    <row r="8" spans="1:16" ht="21.5" thickBot="1" x14ac:dyDescent="0.4">
      <c r="A8" s="217"/>
      <c r="B8" s="38" t="s">
        <v>55</v>
      </c>
      <c r="C8" s="19">
        <v>1</v>
      </c>
      <c r="D8" s="3"/>
      <c r="E8" s="52">
        <v>779</v>
      </c>
      <c r="F8" s="52">
        <v>1</v>
      </c>
      <c r="G8" s="52">
        <v>1</v>
      </c>
      <c r="H8" s="34"/>
      <c r="I8" s="36"/>
      <c r="J8" s="36"/>
      <c r="K8" s="36"/>
      <c r="L8" s="37"/>
      <c r="M8" s="483"/>
      <c r="N8" s="288"/>
      <c r="O8" s="475"/>
      <c r="P8" s="12"/>
    </row>
    <row r="9" spans="1:16" ht="42.5" thickBot="1" x14ac:dyDescent="0.4">
      <c r="A9" s="217"/>
      <c r="B9" s="38" t="s">
        <v>56</v>
      </c>
      <c r="C9" s="4">
        <f>(C7/C8)*100</f>
        <v>0</v>
      </c>
      <c r="D9" s="20" t="s">
        <v>58</v>
      </c>
      <c r="E9" s="54">
        <f>(E7/E8)*100</f>
        <v>89.602053915275988</v>
      </c>
      <c r="F9" s="55">
        <f t="shared" ref="F9:G9" si="0">(F7/F8)*100</f>
        <v>0</v>
      </c>
      <c r="G9" s="55">
        <f t="shared" si="0"/>
        <v>0</v>
      </c>
      <c r="H9" s="20" t="s">
        <v>58</v>
      </c>
      <c r="I9" s="20" t="s">
        <v>58</v>
      </c>
      <c r="J9" s="20" t="s">
        <v>57</v>
      </c>
      <c r="K9" s="20" t="s">
        <v>58</v>
      </c>
      <c r="L9" s="20" t="s">
        <v>58</v>
      </c>
      <c r="M9" s="483"/>
      <c r="N9" s="288"/>
      <c r="O9" s="475"/>
      <c r="P9" s="12"/>
    </row>
    <row r="10" spans="1:16" ht="21" x14ac:dyDescent="0.35">
      <c r="A10" s="217"/>
      <c r="B10" s="38" t="s">
        <v>59</v>
      </c>
      <c r="C10" s="5">
        <v>0.25</v>
      </c>
      <c r="D10" s="16">
        <v>0.25</v>
      </c>
      <c r="E10" s="5">
        <v>0.1</v>
      </c>
      <c r="F10" s="5">
        <v>0.15</v>
      </c>
      <c r="G10" s="6">
        <v>0.15</v>
      </c>
      <c r="H10" s="44">
        <v>0.3</v>
      </c>
      <c r="I10" s="7">
        <v>0</v>
      </c>
      <c r="J10" s="7">
        <v>0</v>
      </c>
      <c r="K10" s="7">
        <v>0.1</v>
      </c>
      <c r="L10" s="10" t="s">
        <v>60</v>
      </c>
      <c r="M10" s="483"/>
      <c r="N10" s="288"/>
      <c r="O10" s="475"/>
      <c r="P10" s="12"/>
    </row>
    <row r="11" spans="1:16" ht="55.5" customHeight="1" thickBot="1" x14ac:dyDescent="0.55000000000000004">
      <c r="A11" s="217"/>
      <c r="B11" s="38" t="s">
        <v>61</v>
      </c>
      <c r="C11" s="51">
        <f>C9*C10</f>
        <v>0</v>
      </c>
      <c r="D11" s="56">
        <f>IF(D9="Yes", 25) + IF(D9="No", 0)</f>
        <v>0</v>
      </c>
      <c r="E11" s="51">
        <f t="shared" ref="E11:G11" si="1">E9*E10</f>
        <v>8.9602053915275999</v>
      </c>
      <c r="F11" s="51">
        <f t="shared" si="1"/>
        <v>0</v>
      </c>
      <c r="G11" s="51">
        <f t="shared" si="1"/>
        <v>0</v>
      </c>
      <c r="H11" s="29">
        <f>IF(H9="Yes", 30) + IF(H9="No", 0)</f>
        <v>0</v>
      </c>
      <c r="I11" s="28" t="str">
        <f>IF(I9="Yes",Calc_Validation_DropDown!A2,Calc_Validation_DropDown!A3)</f>
        <v>STOP</v>
      </c>
      <c r="J11" s="28">
        <f>IF(J9="Yes",Calc_Validation_DropDown!A2,Calc_Validation_DropDown!A3)</f>
        <v>0</v>
      </c>
      <c r="K11" s="28" t="str">
        <f>IF(K9="Yes",10,Calc_Validation_DropDown!A3)</f>
        <v>STOP</v>
      </c>
      <c r="L11" s="29">
        <f>IF(L9="Yes", 5) + IF(L9="No", 0)</f>
        <v>0</v>
      </c>
      <c r="M11" s="484"/>
      <c r="N11" s="289"/>
      <c r="O11" s="475"/>
      <c r="P11" s="12"/>
    </row>
    <row r="12" spans="1:16" ht="21.5" thickTop="1" x14ac:dyDescent="0.35">
      <c r="A12" s="12"/>
      <c r="B12" s="12"/>
      <c r="C12" s="12"/>
      <c r="D12" s="12"/>
      <c r="E12" s="12"/>
      <c r="F12" s="12"/>
      <c r="G12" s="12"/>
      <c r="H12" s="12"/>
      <c r="I12" s="12"/>
      <c r="J12" s="12"/>
      <c r="K12" s="12"/>
      <c r="L12" s="12"/>
      <c r="M12" s="12"/>
      <c r="N12" s="12"/>
      <c r="O12" s="12"/>
      <c r="P12" s="12"/>
    </row>
    <row r="13" spans="1:16" ht="21" x14ac:dyDescent="0.5">
      <c r="A13" s="395"/>
      <c r="B13" s="395"/>
      <c r="C13" s="395"/>
      <c r="D13" s="395"/>
      <c r="E13" s="395"/>
      <c r="F13" s="395"/>
      <c r="G13" s="395"/>
      <c r="H13" s="395"/>
      <c r="I13" s="395"/>
      <c r="J13" s="395"/>
      <c r="K13" s="395"/>
      <c r="L13" s="395"/>
      <c r="M13" s="395"/>
      <c r="N13" s="395"/>
      <c r="O13" s="395"/>
      <c r="P13" s="113"/>
    </row>
    <row r="14" spans="1:16" ht="37.5" customHeight="1" x14ac:dyDescent="0.7">
      <c r="A14" s="393" t="s">
        <v>237</v>
      </c>
      <c r="B14" s="393"/>
      <c r="C14" s="393"/>
      <c r="D14" s="393"/>
      <c r="E14" s="393"/>
      <c r="F14" s="393"/>
      <c r="G14" s="393"/>
      <c r="H14" s="393"/>
      <c r="I14" s="393"/>
      <c r="J14" s="393"/>
      <c r="K14" s="393"/>
      <c r="L14" s="393"/>
      <c r="M14" s="393"/>
      <c r="N14" s="393"/>
      <c r="O14" s="393"/>
      <c r="P14" s="1"/>
    </row>
    <row r="15" spans="1:16" ht="73" customHeight="1" thickBot="1" x14ac:dyDescent="0.65">
      <c r="A15" s="2"/>
      <c r="B15" s="9"/>
      <c r="C15" s="9"/>
      <c r="D15" s="282" t="s">
        <v>191</v>
      </c>
      <c r="E15" s="282"/>
      <c r="F15" s="282"/>
      <c r="G15" s="282"/>
      <c r="H15" s="282"/>
      <c r="I15" s="9"/>
      <c r="J15" s="306" t="s">
        <v>192</v>
      </c>
      <c r="K15" s="306"/>
      <c r="L15" s="306"/>
      <c r="M15" s="306"/>
      <c r="N15" s="8"/>
      <c r="O15" s="192" t="s">
        <v>65</v>
      </c>
      <c r="P15" s="12"/>
    </row>
    <row r="16" spans="1:16" ht="21.75" customHeight="1" thickBot="1" x14ac:dyDescent="0.55000000000000004">
      <c r="A16" s="263" t="s">
        <v>66</v>
      </c>
      <c r="B16" s="263"/>
      <c r="C16" s="264"/>
      <c r="D16" s="12"/>
      <c r="E16" s="265" t="s">
        <v>67</v>
      </c>
      <c r="F16" s="266"/>
      <c r="G16" s="22" t="s">
        <v>68</v>
      </c>
      <c r="H16" s="23" t="s">
        <v>69</v>
      </c>
      <c r="I16" s="17"/>
      <c r="J16" s="12"/>
      <c r="K16" s="267" t="s">
        <v>67</v>
      </c>
      <c r="L16" s="268"/>
      <c r="M16" s="43" t="s">
        <v>68</v>
      </c>
      <c r="N16" s="65" t="s">
        <v>102</v>
      </c>
      <c r="O16" s="12"/>
      <c r="P16" s="12"/>
    </row>
    <row r="17" spans="1:19" ht="29.25" customHeight="1" thickTop="1" thickBot="1" x14ac:dyDescent="0.5">
      <c r="A17" s="271" t="s">
        <v>214</v>
      </c>
      <c r="B17" s="371" t="s">
        <v>194</v>
      </c>
      <c r="C17" s="264"/>
      <c r="D17" s="27" t="s">
        <v>74</v>
      </c>
      <c r="E17" s="252"/>
      <c r="F17" s="253"/>
      <c r="G17" s="88">
        <v>0</v>
      </c>
      <c r="H17" s="136" t="e">
        <f>INDEX('ACC MVP Quality'!C2:C14, MATCH(E17, 'ACC MVP Quality'!A2:A14, 0))</f>
        <v>#N/A</v>
      </c>
      <c r="I17" s="17"/>
      <c r="J17" s="27" t="s">
        <v>75</v>
      </c>
      <c r="K17" s="252"/>
      <c r="L17" s="253"/>
      <c r="M17" s="88"/>
      <c r="N17" s="397" t="s">
        <v>238</v>
      </c>
      <c r="O17" s="12"/>
      <c r="P17" s="12"/>
    </row>
    <row r="18" spans="1:19" ht="32.25" customHeight="1" thickBot="1" x14ac:dyDescent="0.5">
      <c r="A18" s="272"/>
      <c r="B18" s="326"/>
      <c r="C18" s="264"/>
      <c r="D18" s="25" t="s">
        <v>77</v>
      </c>
      <c r="E18" s="252"/>
      <c r="F18" s="253"/>
      <c r="G18" s="88">
        <v>0</v>
      </c>
      <c r="H18" s="136" t="e">
        <f>INDEX('ACC MVP Quality'!C3:C15, MATCH(E18, 'ACC MVP Quality'!A3:A15, 0))</f>
        <v>#N/A</v>
      </c>
      <c r="I18" s="17"/>
      <c r="J18" s="25" t="s">
        <v>78</v>
      </c>
      <c r="K18" s="252"/>
      <c r="L18" s="253"/>
      <c r="M18" s="88"/>
      <c r="N18" s="397"/>
      <c r="O18" s="12"/>
      <c r="P18" s="12"/>
    </row>
    <row r="19" spans="1:19" ht="32.25" customHeight="1" thickBot="1" x14ac:dyDescent="0.5">
      <c r="A19" s="272"/>
      <c r="B19" s="326"/>
      <c r="C19" s="264"/>
      <c r="D19" s="26" t="s">
        <v>79</v>
      </c>
      <c r="E19" s="252" t="s">
        <v>239</v>
      </c>
      <c r="F19" s="253"/>
      <c r="G19" s="88">
        <v>0</v>
      </c>
      <c r="H19" s="136" t="e">
        <f>INDEX('ACC MVP Quality'!C4:C16, MATCH(E19, 'ACC MVP Quality'!A4:A16, 0))</f>
        <v>#N/A</v>
      </c>
      <c r="I19" s="17"/>
      <c r="J19" s="25" t="s">
        <v>80</v>
      </c>
      <c r="K19" s="252"/>
      <c r="L19" s="253"/>
      <c r="M19" s="88"/>
      <c r="N19" s="397"/>
      <c r="O19" s="12"/>
      <c r="P19" s="12"/>
    </row>
    <row r="20" spans="1:19" ht="30.75" customHeight="1" thickBot="1" x14ac:dyDescent="0.5">
      <c r="A20" s="272"/>
      <c r="B20" s="326"/>
      <c r="C20" s="264"/>
      <c r="D20" s="26" t="s">
        <v>81</v>
      </c>
      <c r="E20" s="450"/>
      <c r="F20" s="451"/>
      <c r="G20" s="88">
        <v>0</v>
      </c>
      <c r="H20" s="136" t="e">
        <f>INDEX('ACC MVP Quality'!C5:C17, MATCH(E20, 'ACC MVP Quality'!A5:A17, 0))</f>
        <v>#N/A</v>
      </c>
      <c r="I20" s="17"/>
      <c r="J20" s="25" t="s">
        <v>82</v>
      </c>
      <c r="K20" s="252"/>
      <c r="L20" s="253"/>
      <c r="M20" s="88"/>
      <c r="N20" s="397"/>
      <c r="O20" s="12"/>
      <c r="P20" s="12"/>
    </row>
    <row r="21" spans="1:19" ht="28.5" customHeight="1" thickTop="1" thickBot="1" x14ac:dyDescent="0.5">
      <c r="A21" s="272"/>
      <c r="B21" s="326"/>
      <c r="C21" s="264"/>
      <c r="D21" s="452" t="s">
        <v>121</v>
      </c>
      <c r="E21" s="453"/>
      <c r="F21" s="454"/>
      <c r="G21" s="40">
        <v>0</v>
      </c>
      <c r="H21" s="12"/>
      <c r="I21" s="12"/>
      <c r="J21" s="12"/>
      <c r="K21" s="12"/>
      <c r="L21" s="12"/>
      <c r="M21" s="12"/>
      <c r="N21" s="397"/>
      <c r="O21" s="12"/>
      <c r="P21" s="12"/>
    </row>
    <row r="22" spans="1:19" ht="39" customHeight="1" thickBot="1" x14ac:dyDescent="0.5">
      <c r="A22" s="272"/>
      <c r="B22" s="326"/>
      <c r="C22" s="264"/>
      <c r="D22" s="455" t="s">
        <v>89</v>
      </c>
      <c r="E22" s="456"/>
      <c r="F22" s="457"/>
      <c r="G22" s="41">
        <f>SUM(G17:G21)</f>
        <v>0</v>
      </c>
      <c r="H22" s="12"/>
      <c r="I22" s="12"/>
      <c r="J22" s="12"/>
      <c r="K22" s="12"/>
      <c r="L22" s="12"/>
      <c r="M22" s="12"/>
      <c r="N22" s="397"/>
      <c r="O22" s="12"/>
      <c r="P22" s="12"/>
    </row>
    <row r="23" spans="1:19" ht="42" customHeight="1" thickBot="1" x14ac:dyDescent="0.5">
      <c r="A23" s="272"/>
      <c r="B23" s="326"/>
      <c r="C23" s="12"/>
      <c r="D23" s="440" t="s">
        <v>92</v>
      </c>
      <c r="E23" s="441"/>
      <c r="F23" s="442"/>
      <c r="G23" s="41">
        <f>MIN(100,G22/0.4)</f>
        <v>0</v>
      </c>
      <c r="H23" s="12"/>
      <c r="I23" s="12"/>
      <c r="J23" s="12"/>
      <c r="K23" s="12"/>
      <c r="L23" s="12"/>
      <c r="M23" s="12"/>
      <c r="N23" s="397"/>
      <c r="O23" s="12"/>
      <c r="P23" s="12"/>
    </row>
    <row r="24" spans="1:19" ht="41.15" customHeight="1" thickBot="1" x14ac:dyDescent="0.5">
      <c r="A24" s="272"/>
      <c r="B24" s="326"/>
      <c r="C24" s="12"/>
      <c r="D24" s="444" t="s">
        <v>94</v>
      </c>
      <c r="E24" s="445"/>
      <c r="F24" s="446"/>
      <c r="G24" s="42">
        <f>(G23*30%)</f>
        <v>0</v>
      </c>
      <c r="H24" s="12"/>
      <c r="I24" s="12"/>
      <c r="J24" s="12"/>
      <c r="K24" s="12"/>
      <c r="L24" s="12"/>
      <c r="M24" s="12"/>
      <c r="N24" s="398"/>
      <c r="O24" s="12"/>
      <c r="P24" s="12"/>
    </row>
    <row r="25" spans="1:19" ht="21.5" thickTop="1" x14ac:dyDescent="0.45">
      <c r="A25" s="273"/>
      <c r="B25" s="326"/>
      <c r="C25" s="12"/>
      <c r="D25" s="12"/>
      <c r="E25" s="12"/>
      <c r="F25" s="12"/>
      <c r="G25" s="12"/>
      <c r="H25" s="12"/>
      <c r="I25" s="12"/>
      <c r="J25" s="12"/>
      <c r="K25" s="12"/>
      <c r="L25" s="12"/>
      <c r="M25" s="12"/>
      <c r="N25" s="12"/>
      <c r="O25" s="39"/>
      <c r="P25" s="39"/>
      <c r="Q25" s="11"/>
      <c r="R25" s="11"/>
      <c r="S25" s="11"/>
    </row>
    <row r="26" spans="1:19" ht="21" x14ac:dyDescent="0.35">
      <c r="A26" s="12"/>
      <c r="B26" s="12"/>
      <c r="C26" s="12"/>
      <c r="D26" s="12"/>
      <c r="E26" s="12"/>
      <c r="F26" s="12"/>
      <c r="G26" s="12"/>
      <c r="H26" s="12"/>
      <c r="I26" s="12"/>
      <c r="J26" s="12"/>
      <c r="K26" s="12"/>
      <c r="L26" s="12"/>
      <c r="M26" s="12"/>
      <c r="N26" s="12"/>
      <c r="O26" s="12"/>
      <c r="P26" s="12"/>
    </row>
    <row r="27" spans="1:19" ht="21" x14ac:dyDescent="0.35">
      <c r="A27" s="12"/>
      <c r="B27" s="12"/>
      <c r="C27" s="12"/>
      <c r="D27" s="12"/>
      <c r="E27" s="12"/>
      <c r="F27" s="12"/>
      <c r="G27" s="12"/>
      <c r="H27" s="12"/>
      <c r="I27" s="12"/>
      <c r="J27" s="12"/>
      <c r="K27" s="12"/>
      <c r="L27" s="12"/>
      <c r="M27" s="12"/>
      <c r="N27" s="12"/>
      <c r="O27" s="12"/>
      <c r="P27" s="12"/>
    </row>
    <row r="28" spans="1:19" ht="21" x14ac:dyDescent="0.5">
      <c r="A28" s="395"/>
      <c r="B28" s="395"/>
      <c r="C28" s="395"/>
      <c r="D28" s="395"/>
      <c r="E28" s="395"/>
      <c r="F28" s="395"/>
      <c r="G28" s="395"/>
      <c r="H28" s="395"/>
      <c r="I28" s="395"/>
      <c r="J28" s="395"/>
      <c r="K28" s="395"/>
      <c r="L28" s="395"/>
      <c r="M28" s="395"/>
      <c r="N28" s="395"/>
      <c r="O28" s="395"/>
      <c r="P28" s="113"/>
    </row>
    <row r="29" spans="1:19" ht="37.5" customHeight="1" x14ac:dyDescent="0.7">
      <c r="A29" s="393" t="s">
        <v>240</v>
      </c>
      <c r="B29" s="393"/>
      <c r="C29" s="393"/>
      <c r="D29" s="393"/>
      <c r="E29" s="393"/>
      <c r="F29" s="393"/>
      <c r="G29" s="393"/>
      <c r="H29" s="393"/>
      <c r="I29" s="393"/>
      <c r="J29" s="393"/>
      <c r="K29" s="393"/>
      <c r="L29" s="393"/>
      <c r="M29" s="393"/>
      <c r="N29" s="393"/>
      <c r="O29" s="393"/>
      <c r="P29" s="1"/>
    </row>
    <row r="30" spans="1:19" ht="16.5" customHeight="1" thickBot="1" x14ac:dyDescent="0.4">
      <c r="A30" s="12"/>
      <c r="B30" s="12"/>
      <c r="C30" s="12"/>
      <c r="D30" s="12"/>
      <c r="E30" s="12"/>
      <c r="F30" s="12"/>
      <c r="G30" s="12"/>
      <c r="H30" s="12"/>
      <c r="I30" s="12"/>
      <c r="J30" s="12"/>
      <c r="K30" s="12"/>
      <c r="L30" s="12"/>
      <c r="M30" s="12"/>
      <c r="N30" s="12"/>
      <c r="O30" s="12"/>
      <c r="P30" s="12"/>
    </row>
    <row r="31" spans="1:19" ht="21.75" customHeight="1" thickTop="1" thickBot="1" x14ac:dyDescent="0.55000000000000004">
      <c r="A31" s="375" t="s">
        <v>199</v>
      </c>
      <c r="B31" s="326"/>
      <c r="C31" s="12"/>
      <c r="D31" s="218" t="s">
        <v>100</v>
      </c>
      <c r="E31" s="219"/>
      <c r="F31" s="220"/>
      <c r="G31" s="220"/>
      <c r="H31" s="221"/>
      <c r="I31" s="68" t="s">
        <v>101</v>
      </c>
      <c r="J31" s="12"/>
      <c r="K31" s="335" t="s">
        <v>102</v>
      </c>
      <c r="L31" s="335"/>
      <c r="M31" s="12"/>
      <c r="N31" s="12"/>
      <c r="O31" s="12"/>
      <c r="P31" s="12"/>
    </row>
    <row r="32" spans="1:19" ht="30.75" customHeight="1" thickBot="1" x14ac:dyDescent="0.4">
      <c r="A32" s="325"/>
      <c r="B32" s="326"/>
      <c r="C32" s="12"/>
      <c r="D32" s="230"/>
      <c r="E32" s="231"/>
      <c r="F32" s="232"/>
      <c r="G32" s="232"/>
      <c r="H32" s="233"/>
      <c r="I32" s="21">
        <v>0</v>
      </c>
      <c r="J32" s="12"/>
      <c r="K32" s="319" t="s">
        <v>241</v>
      </c>
      <c r="L32" s="320"/>
      <c r="M32" s="12"/>
      <c r="N32" s="12"/>
      <c r="O32" s="12"/>
      <c r="P32" s="12"/>
    </row>
    <row r="33" spans="1:16" ht="33" customHeight="1" thickBot="1" x14ac:dyDescent="0.4">
      <c r="A33" s="325"/>
      <c r="B33" s="326"/>
      <c r="C33" s="12"/>
      <c r="D33" s="230"/>
      <c r="E33" s="231"/>
      <c r="F33" s="232"/>
      <c r="G33" s="232"/>
      <c r="H33" s="233"/>
      <c r="I33" s="21">
        <v>0</v>
      </c>
      <c r="J33" s="12"/>
      <c r="K33" s="321"/>
      <c r="L33" s="321"/>
      <c r="M33" s="12"/>
      <c r="N33" s="12"/>
      <c r="O33" s="12"/>
      <c r="P33" s="12"/>
    </row>
    <row r="34" spans="1:16" ht="36" customHeight="1" thickBot="1" x14ac:dyDescent="0.4">
      <c r="A34" s="325"/>
      <c r="B34" s="326"/>
      <c r="C34" s="12"/>
      <c r="D34" s="230"/>
      <c r="E34" s="231"/>
      <c r="F34" s="232"/>
      <c r="G34" s="232"/>
      <c r="H34" s="233"/>
      <c r="I34" s="21">
        <v>0</v>
      </c>
      <c r="J34" s="12"/>
      <c r="K34" s="321"/>
      <c r="L34" s="321"/>
      <c r="M34" s="12"/>
      <c r="N34" s="12"/>
      <c r="O34" s="12"/>
      <c r="P34" s="12"/>
    </row>
    <row r="35" spans="1:16" ht="36" customHeight="1" thickBot="1" x14ac:dyDescent="0.4">
      <c r="A35" s="325"/>
      <c r="B35" s="326"/>
      <c r="C35" s="12"/>
      <c r="D35" s="230"/>
      <c r="E35" s="231"/>
      <c r="F35" s="232"/>
      <c r="G35" s="232"/>
      <c r="H35" s="233"/>
      <c r="I35" s="21">
        <v>0</v>
      </c>
      <c r="J35" s="12"/>
      <c r="K35" s="321"/>
      <c r="L35" s="321"/>
      <c r="M35" s="12"/>
      <c r="N35" s="12"/>
      <c r="O35" s="12"/>
      <c r="P35" s="12"/>
    </row>
    <row r="36" spans="1:16" ht="19.5" customHeight="1" thickBot="1" x14ac:dyDescent="0.5">
      <c r="A36" s="12"/>
      <c r="B36" s="12"/>
      <c r="C36" s="12"/>
      <c r="D36" s="12"/>
      <c r="E36" s="12"/>
      <c r="F36" s="12"/>
      <c r="G36" s="234" t="s">
        <v>105</v>
      </c>
      <c r="H36" s="235"/>
      <c r="I36" s="185">
        <f>MIN(40,I32+I33+I34+I35)</f>
        <v>0</v>
      </c>
      <c r="J36" s="12"/>
      <c r="K36" s="321"/>
      <c r="L36" s="321"/>
      <c r="M36" s="12"/>
      <c r="N36" s="12"/>
      <c r="O36" s="12"/>
      <c r="P36" s="12"/>
    </row>
    <row r="37" spans="1:16" ht="21.5" thickBot="1" x14ac:dyDescent="0.5">
      <c r="A37" s="12"/>
      <c r="B37" s="12"/>
      <c r="C37" s="12"/>
      <c r="D37" s="12"/>
      <c r="E37" s="12"/>
      <c r="F37" s="12"/>
      <c r="G37" s="236" t="s">
        <v>94</v>
      </c>
      <c r="H37" s="237"/>
      <c r="I37" s="33">
        <f>SUM(I36/40*15)</f>
        <v>0</v>
      </c>
      <c r="J37" s="12"/>
      <c r="K37" s="321"/>
      <c r="L37" s="321"/>
      <c r="M37" s="12"/>
      <c r="N37" s="12"/>
      <c r="O37" s="12"/>
      <c r="P37" s="12"/>
    </row>
    <row r="38" spans="1:16" ht="21" x14ac:dyDescent="0.35">
      <c r="A38" s="12"/>
      <c r="B38" s="12"/>
      <c r="C38" s="12"/>
      <c r="D38" s="12"/>
      <c r="E38" s="12"/>
      <c r="F38" s="12"/>
      <c r="G38" s="12"/>
      <c r="H38" s="12"/>
      <c r="I38" s="12"/>
      <c r="J38" s="12"/>
      <c r="K38" s="12"/>
      <c r="L38" s="12"/>
      <c r="M38" s="12"/>
      <c r="N38" s="12"/>
      <c r="O38" s="12"/>
      <c r="P38" s="12"/>
    </row>
    <row r="39" spans="1:16" ht="21" x14ac:dyDescent="0.5">
      <c r="A39" s="395"/>
      <c r="B39" s="395"/>
      <c r="C39" s="395"/>
      <c r="D39" s="395"/>
      <c r="E39" s="395"/>
      <c r="F39" s="395"/>
      <c r="G39" s="395"/>
      <c r="H39" s="395"/>
      <c r="I39" s="395"/>
      <c r="J39" s="395"/>
      <c r="K39" s="395"/>
      <c r="L39" s="395"/>
      <c r="M39" s="395"/>
      <c r="N39" s="395"/>
      <c r="O39" s="395"/>
      <c r="P39" s="113"/>
    </row>
    <row r="40" spans="1:16" ht="37.5" customHeight="1" thickBot="1" x14ac:dyDescent="0.75">
      <c r="A40" s="393" t="s">
        <v>242</v>
      </c>
      <c r="B40" s="393"/>
      <c r="C40" s="393"/>
      <c r="D40" s="393"/>
      <c r="E40" s="393"/>
      <c r="F40" s="393"/>
      <c r="G40" s="393"/>
      <c r="H40" s="393"/>
      <c r="I40" s="393"/>
      <c r="J40" s="393"/>
      <c r="K40" s="393"/>
      <c r="L40" s="393"/>
      <c r="M40" s="393"/>
      <c r="N40" s="393"/>
      <c r="O40" s="393"/>
      <c r="P40" s="1"/>
    </row>
    <row r="41" spans="1:16" ht="21.5" thickBot="1" x14ac:dyDescent="0.55000000000000004">
      <c r="A41" s="2"/>
      <c r="B41" s="2"/>
      <c r="C41" s="2"/>
      <c r="D41" s="2"/>
      <c r="E41" s="2"/>
      <c r="F41" s="2"/>
      <c r="G41" s="2"/>
      <c r="H41" s="2"/>
      <c r="I41" s="337" t="s">
        <v>131</v>
      </c>
      <c r="J41" s="338"/>
      <c r="K41" s="338"/>
      <c r="L41" s="338"/>
      <c r="M41" s="2"/>
      <c r="N41" s="427" t="s">
        <v>202</v>
      </c>
      <c r="O41" s="428"/>
      <c r="P41" s="2"/>
    </row>
    <row r="42" spans="1:16" ht="22" thickTop="1" thickBot="1" x14ac:dyDescent="0.55000000000000004">
      <c r="A42" s="2"/>
      <c r="B42" s="2"/>
      <c r="C42" s="2"/>
      <c r="D42" s="2"/>
      <c r="E42" s="2"/>
      <c r="F42" s="2"/>
      <c r="G42" s="2"/>
      <c r="H42" s="2"/>
      <c r="I42" s="351" t="s">
        <v>164</v>
      </c>
      <c r="J42" s="353"/>
      <c r="K42" s="2"/>
      <c r="L42" s="2"/>
      <c r="M42" s="2"/>
      <c r="N42" s="429"/>
      <c r="O42" s="430"/>
      <c r="P42" s="2"/>
    </row>
    <row r="43" spans="1:16" ht="21" customHeight="1" thickTop="1" thickBot="1" x14ac:dyDescent="0.55000000000000004">
      <c r="A43" s="12"/>
      <c r="B43" s="12"/>
      <c r="C43" s="12"/>
      <c r="D43" s="12"/>
      <c r="E43" s="2"/>
      <c r="F43" s="2"/>
      <c r="G43" s="2"/>
      <c r="H43" s="2"/>
      <c r="I43" s="257" t="s">
        <v>243</v>
      </c>
      <c r="J43" s="485"/>
      <c r="K43" s="21">
        <v>0</v>
      </c>
      <c r="L43" s="2"/>
      <c r="M43" s="2"/>
      <c r="N43" s="431"/>
      <c r="O43" s="432"/>
      <c r="P43" s="2"/>
    </row>
    <row r="44" spans="1:16" ht="21.75" customHeight="1" x14ac:dyDescent="0.5">
      <c r="A44" s="12"/>
      <c r="B44" s="12"/>
      <c r="C44" s="12"/>
      <c r="D44" s="12"/>
      <c r="E44" s="12"/>
      <c r="F44" s="12"/>
      <c r="G44" s="12"/>
      <c r="H44" s="12"/>
      <c r="I44" s="2"/>
      <c r="J44" s="2"/>
      <c r="K44" s="2"/>
      <c r="L44" s="2"/>
      <c r="M44" s="2"/>
      <c r="N44" s="2"/>
      <c r="O44" s="2"/>
      <c r="P44" s="2"/>
    </row>
    <row r="45" spans="1:16" ht="21" x14ac:dyDescent="0.5">
      <c r="A45" s="395"/>
      <c r="B45" s="395"/>
      <c r="C45" s="395"/>
      <c r="D45" s="395"/>
      <c r="E45" s="395"/>
      <c r="F45" s="395"/>
      <c r="G45" s="395"/>
      <c r="H45" s="395"/>
      <c r="I45" s="395"/>
      <c r="J45" s="395"/>
      <c r="K45" s="395"/>
      <c r="L45" s="395"/>
      <c r="M45" s="395"/>
      <c r="N45" s="395"/>
      <c r="O45" s="395"/>
      <c r="P45" s="113"/>
    </row>
    <row r="46" spans="1:16" ht="36" x14ac:dyDescent="0.8">
      <c r="A46" s="214" t="s">
        <v>167</v>
      </c>
      <c r="B46" s="214"/>
      <c r="C46" s="214"/>
      <c r="D46" s="214"/>
      <c r="E46" s="214"/>
      <c r="F46" s="214"/>
      <c r="G46" s="214"/>
      <c r="H46" s="214"/>
      <c r="I46" s="214"/>
      <c r="J46" s="214"/>
      <c r="K46" s="214"/>
      <c r="L46" s="214"/>
      <c r="M46" s="214"/>
      <c r="N46" s="214"/>
      <c r="O46" s="214"/>
      <c r="P46" s="111"/>
    </row>
    <row r="47" spans="1:16" ht="21.5" thickBot="1" x14ac:dyDescent="0.4">
      <c r="A47" s="12"/>
      <c r="B47" s="12"/>
      <c r="C47" s="12"/>
      <c r="D47" s="12"/>
      <c r="E47" s="12"/>
      <c r="F47" s="12"/>
      <c r="G47" s="12"/>
      <c r="H47" s="12"/>
      <c r="I47" s="12"/>
      <c r="J47" s="12"/>
      <c r="K47" s="12"/>
      <c r="L47" s="12"/>
      <c r="M47" s="12"/>
      <c r="N47" s="12"/>
      <c r="O47" s="12"/>
      <c r="P47" s="12"/>
    </row>
    <row r="48" spans="1:16" ht="34" customHeight="1" thickBot="1" x14ac:dyDescent="0.4">
      <c r="A48" s="469" t="s">
        <v>235</v>
      </c>
      <c r="B48" s="470"/>
      <c r="C48" s="470"/>
      <c r="D48" s="470"/>
      <c r="E48" s="471"/>
      <c r="F48" s="12"/>
      <c r="G48" s="12"/>
      <c r="H48" s="12"/>
      <c r="I48" s="12"/>
      <c r="J48" s="12"/>
      <c r="K48" s="335" t="s">
        <v>71</v>
      </c>
      <c r="L48" s="335"/>
      <c r="M48" s="335"/>
      <c r="N48" s="12"/>
      <c r="O48" s="12"/>
      <c r="P48" s="12"/>
    </row>
    <row r="49" spans="1:16" ht="42.65" customHeight="1" thickTop="1" thickBot="1" x14ac:dyDescent="0.55000000000000004">
      <c r="A49" s="472"/>
      <c r="B49" s="473"/>
      <c r="C49" s="473"/>
      <c r="D49" s="473"/>
      <c r="E49" s="474"/>
      <c r="F49" s="12"/>
      <c r="G49" s="238" t="s">
        <v>169</v>
      </c>
      <c r="H49" s="239"/>
      <c r="I49" s="63" t="str">
        <f>IFERROR(N7,"0")</f>
        <v>0</v>
      </c>
      <c r="J49" s="12"/>
      <c r="K49" s="335" t="s">
        <v>206</v>
      </c>
      <c r="L49" s="335"/>
      <c r="M49" s="335"/>
      <c r="N49" s="12"/>
      <c r="O49" s="12"/>
      <c r="P49" s="12"/>
    </row>
    <row r="50" spans="1:16" ht="21.65" customHeight="1" thickBot="1" x14ac:dyDescent="0.55000000000000004">
      <c r="A50" s="421" t="s">
        <v>207</v>
      </c>
      <c r="B50" s="422"/>
      <c r="C50" s="422"/>
      <c r="D50" s="422"/>
      <c r="E50" s="423"/>
      <c r="F50" s="12"/>
      <c r="G50" s="241" t="s">
        <v>171</v>
      </c>
      <c r="H50" s="242"/>
      <c r="I50" s="63">
        <f>G24</f>
        <v>0</v>
      </c>
      <c r="J50" s="12"/>
      <c r="K50" s="335"/>
      <c r="L50" s="335"/>
      <c r="M50" s="335"/>
      <c r="N50" s="12"/>
      <c r="O50" s="12"/>
      <c r="P50" s="12"/>
    </row>
    <row r="51" spans="1:16" ht="21.65" customHeight="1" thickBot="1" x14ac:dyDescent="0.55000000000000004">
      <c r="A51" s="421"/>
      <c r="B51" s="422"/>
      <c r="C51" s="422"/>
      <c r="D51" s="422"/>
      <c r="E51" s="423"/>
      <c r="F51" s="12"/>
      <c r="G51" s="241" t="s">
        <v>172</v>
      </c>
      <c r="H51" s="242"/>
      <c r="I51" s="63">
        <f>I37</f>
        <v>0</v>
      </c>
      <c r="J51" s="12"/>
      <c r="K51" s="335"/>
      <c r="L51" s="335"/>
      <c r="M51" s="335"/>
      <c r="N51" s="12"/>
      <c r="O51" s="12"/>
      <c r="P51" s="12"/>
    </row>
    <row r="52" spans="1:16" ht="21.65" customHeight="1" thickBot="1" x14ac:dyDescent="0.55000000000000004">
      <c r="A52" s="421" t="s">
        <v>208</v>
      </c>
      <c r="B52" s="422"/>
      <c r="C52" s="422"/>
      <c r="D52" s="422"/>
      <c r="E52" s="423"/>
      <c r="F52" s="12"/>
      <c r="G52" s="241" t="s">
        <v>173</v>
      </c>
      <c r="H52" s="242"/>
      <c r="I52" s="64">
        <f>K43</f>
        <v>0</v>
      </c>
      <c r="J52" s="12"/>
      <c r="K52" s="335"/>
      <c r="L52" s="335"/>
      <c r="M52" s="335"/>
      <c r="N52" s="12"/>
      <c r="O52" s="12"/>
      <c r="P52" s="12"/>
    </row>
    <row r="53" spans="1:16" ht="26.5" thickBot="1" x14ac:dyDescent="0.6">
      <c r="A53" s="421"/>
      <c r="B53" s="422"/>
      <c r="C53" s="422"/>
      <c r="D53" s="422"/>
      <c r="E53" s="423"/>
      <c r="F53" s="243" t="s">
        <v>112</v>
      </c>
      <c r="G53" s="244"/>
      <c r="H53" s="245"/>
      <c r="I53" s="109">
        <f>SUM(I49:I52)</f>
        <v>0</v>
      </c>
      <c r="J53" s="12"/>
      <c r="K53" s="335"/>
      <c r="L53" s="335"/>
      <c r="M53" s="335"/>
      <c r="N53" s="12"/>
      <c r="O53" s="12"/>
      <c r="P53" s="12"/>
    </row>
    <row r="54" spans="1:16" ht="15" customHeight="1" thickBot="1" x14ac:dyDescent="0.4">
      <c r="A54" s="424"/>
      <c r="B54" s="425"/>
      <c r="C54" s="425"/>
      <c r="D54" s="425"/>
      <c r="E54" s="426"/>
      <c r="F54" s="12"/>
      <c r="G54" s="12"/>
      <c r="H54" s="12"/>
      <c r="I54" s="12"/>
      <c r="J54" s="12"/>
      <c r="K54" s="158"/>
      <c r="L54" s="158"/>
      <c r="M54" s="158"/>
      <c r="N54" s="12"/>
      <c r="O54" s="12"/>
      <c r="P54" s="12"/>
    </row>
    <row r="55" spans="1:16" ht="21" customHeight="1" x14ac:dyDescent="0.35">
      <c r="A55" s="12"/>
      <c r="B55" s="12"/>
      <c r="C55" s="12"/>
      <c r="D55" s="12"/>
      <c r="E55" s="12"/>
      <c r="F55" s="12"/>
      <c r="G55" s="12"/>
      <c r="H55" s="12"/>
      <c r="I55" s="12"/>
      <c r="J55" s="12"/>
      <c r="K55" s="12"/>
      <c r="L55" s="12"/>
      <c r="M55" s="12"/>
      <c r="N55" s="12"/>
      <c r="O55" s="12"/>
      <c r="P55" s="12"/>
    </row>
    <row r="56" spans="1:16" ht="21" customHeight="1" x14ac:dyDescent="0.35">
      <c r="A56" s="12"/>
      <c r="B56" s="12"/>
      <c r="C56" s="12"/>
      <c r="D56" s="12"/>
      <c r="E56" s="12"/>
      <c r="F56" s="12"/>
      <c r="G56" s="12"/>
      <c r="H56" s="12"/>
      <c r="I56" s="12"/>
      <c r="J56" s="12"/>
      <c r="K56" s="12"/>
      <c r="L56" s="12"/>
      <c r="M56" s="12"/>
      <c r="N56" s="12"/>
      <c r="O56" s="12"/>
      <c r="P56" s="12"/>
    </row>
    <row r="57" spans="1:16" ht="10.5" customHeight="1" x14ac:dyDescent="0.35">
      <c r="A57" s="12"/>
      <c r="B57" s="12"/>
      <c r="C57" s="12"/>
      <c r="D57" s="12"/>
      <c r="E57" s="12"/>
      <c r="F57" s="12"/>
      <c r="G57" s="12"/>
      <c r="H57" s="12"/>
      <c r="I57" s="12"/>
      <c r="J57" s="12"/>
      <c r="K57" s="12"/>
      <c r="L57" s="12"/>
      <c r="M57" s="12"/>
      <c r="N57" s="12"/>
      <c r="O57" s="12"/>
      <c r="P57" s="12"/>
    </row>
    <row r="58" spans="1:16" ht="34.5" customHeight="1" x14ac:dyDescent="0.35">
      <c r="A58" s="12"/>
      <c r="B58" s="12"/>
      <c r="C58" s="12"/>
      <c r="D58" s="12"/>
      <c r="E58" s="12"/>
      <c r="F58" s="12"/>
      <c r="G58" s="12"/>
      <c r="H58" s="12"/>
      <c r="I58" s="12"/>
      <c r="J58" s="12"/>
      <c r="K58" s="12"/>
      <c r="L58" s="12"/>
      <c r="M58" s="12"/>
      <c r="N58" s="12"/>
      <c r="O58" s="12"/>
      <c r="P58" s="12"/>
    </row>
  </sheetData>
  <sheetProtection algorithmName="SHA-512" hashValue="9oZnz6QVfAJvb48YJm96/lJ7WhTT5YeopIf8yTFfWA/OTENCtgKPzzgW827UOq8Ksbr3pddne1Yla57h5kapqQ==" saltValue="dY//OBbUeb6sLB1f1POPNw==" spinCount="100000" sheet="1" objects="1" scenarios="1" selectLockedCells="1"/>
  <mergeCells count="70">
    <mergeCell ref="I41:L41"/>
    <mergeCell ref="I42:J42"/>
    <mergeCell ref="N41:O43"/>
    <mergeCell ref="A28:O28"/>
    <mergeCell ref="D31:H31"/>
    <mergeCell ref="K32:L37"/>
    <mergeCell ref="G36:H36"/>
    <mergeCell ref="I43:J43"/>
    <mergeCell ref="G37:H37"/>
    <mergeCell ref="A39:O39"/>
    <mergeCell ref="D32:H32"/>
    <mergeCell ref="D35:H35"/>
    <mergeCell ref="A29:O29"/>
    <mergeCell ref="A40:O40"/>
    <mergeCell ref="A31:B35"/>
    <mergeCell ref="K31:L31"/>
    <mergeCell ref="F53:H53"/>
    <mergeCell ref="A45:O45"/>
    <mergeCell ref="A46:O46"/>
    <mergeCell ref="G52:H52"/>
    <mergeCell ref="K48:M48"/>
    <mergeCell ref="G49:H49"/>
    <mergeCell ref="G50:H50"/>
    <mergeCell ref="G51:H51"/>
    <mergeCell ref="A48:E49"/>
    <mergeCell ref="A50:E51"/>
    <mergeCell ref="A52:E54"/>
    <mergeCell ref="K49:M53"/>
    <mergeCell ref="N17:N24"/>
    <mergeCell ref="A14:O14"/>
    <mergeCell ref="K20:L20"/>
    <mergeCell ref="E19:F19"/>
    <mergeCell ref="K19:L19"/>
    <mergeCell ref="E20:F20"/>
    <mergeCell ref="K17:L17"/>
    <mergeCell ref="E18:F18"/>
    <mergeCell ref="K18:L18"/>
    <mergeCell ref="D21:F21"/>
    <mergeCell ref="D22:F22"/>
    <mergeCell ref="A16:B16"/>
    <mergeCell ref="C16:C22"/>
    <mergeCell ref="E16:F16"/>
    <mergeCell ref="K16:L16"/>
    <mergeCell ref="N7:N11"/>
    <mergeCell ref="F4:H4"/>
    <mergeCell ref="O6:O11"/>
    <mergeCell ref="A13:O13"/>
    <mergeCell ref="D15:H15"/>
    <mergeCell ref="J15:M15"/>
    <mergeCell ref="A7:A11"/>
    <mergeCell ref="M7:M11"/>
    <mergeCell ref="A1:O1"/>
    <mergeCell ref="C5:C6"/>
    <mergeCell ref="D5:D6"/>
    <mergeCell ref="E5:E6"/>
    <mergeCell ref="F5:H5"/>
    <mergeCell ref="A2:C2"/>
    <mergeCell ref="A3:O3"/>
    <mergeCell ref="I5:I6"/>
    <mergeCell ref="J5:J6"/>
    <mergeCell ref="K5:K6"/>
    <mergeCell ref="L5:L6"/>
    <mergeCell ref="N4:O4"/>
    <mergeCell ref="D34:H34"/>
    <mergeCell ref="A17:A25"/>
    <mergeCell ref="B17:B25"/>
    <mergeCell ref="D23:F23"/>
    <mergeCell ref="D24:F24"/>
    <mergeCell ref="E17:F17"/>
    <mergeCell ref="D33:H33"/>
  </mergeCells>
  <conditionalFormatting sqref="I11:K11">
    <cfRule type="containsText" dxfId="1" priority="2" operator="containsText" text="STOP">
      <formula>NOT(ISERROR(SEARCH("STOP",I11)))</formula>
    </cfRule>
  </conditionalFormatting>
  <conditionalFormatting sqref="M7:N7 N8:N11">
    <cfRule type="containsText" dxfId="0" priority="1" operator="containsText" text="STOP">
      <formula>NOT(ISERROR(SEARCH("STOP",M7)))</formula>
    </cfRule>
  </conditionalFormatting>
  <dataValidations count="1">
    <dataValidation type="list" allowBlank="1" showInputMessage="1" showErrorMessage="1" sqref="H9:L9 D9" xr:uid="{C462A39E-B86B-498A-91A0-DFF43902B611}">
      <formula1>"Yes, No"</formula1>
    </dataValidation>
  </dataValidations>
  <hyperlinks>
    <hyperlink ref="A2:C2" r:id="rId1" display="Explore MIPS Value Pathways (MVPs) on QPP" xr:uid="{CB09626B-2ECE-4D1F-8944-203813ECC1CD}"/>
    <hyperlink ref="C5:C6" r:id="rId2" display="Pt Electronic Access " xr:uid="{1A834486-C1B1-4EA2-B78D-5B7FB185EC85}"/>
    <hyperlink ref="D5:D6" r:id="rId3" display="2 Public Health Registries, IMMs &amp; eCR " xr:uid="{7711B83A-6817-47D9-9FC9-26DAF288CF3C}"/>
    <hyperlink ref="E5:E6" r:id="rId4" display="e-Rx" xr:uid="{AAA88DEB-9BDC-463E-8935-175C988C8E16}"/>
    <hyperlink ref="F6" r:id="rId5" xr:uid="{6DD1A564-E76C-4FF4-AFD3-9C41E04DAB64}"/>
    <hyperlink ref="G6" r:id="rId6" xr:uid="{B4B90DF4-E186-4F77-B24D-AA03D3F9BB28}"/>
    <hyperlink ref="H6" r:id="rId7" xr:uid="{902600DB-4826-41A1-AF76-1C3153459CC9}"/>
    <hyperlink ref="I5:I6" r:id="rId8" display="Security Risk Assessment completed" xr:uid="{ADC09BC6-7ABC-474F-B0EB-B819FB9B8447}"/>
    <hyperlink ref="J5:J6" r:id="rId9" display="High Priority SAFER Guide completed" xr:uid="{BBD689CA-0BA6-4F4F-A1BE-DAD4E5CDEEE4}"/>
    <hyperlink ref="K5:K6" r:id="rId10" display=" e-rx PDMP  Met OR meet exclusion" xr:uid="{7E59CCC0-793D-4589-AEBA-19C059CFF8FD}"/>
    <hyperlink ref="L5:L6" r:id="rId11" display="Extra Registry BONUS (Data Registry or Syndromic)" xr:uid="{F63371AC-8331-4653-9A2D-C53BEB9BEE49}"/>
    <hyperlink ref="N4:O4" r:id="rId12" display="Link to Practice Insights Promoting Interoperability Help Menu" xr:uid="{7CF4265D-28A6-491D-AB84-B64DED425ADD}"/>
    <hyperlink ref="O15" r:id="rId13" xr:uid="{E1F1722C-9DF1-4F4C-B5DF-078CC8A7A177}"/>
  </hyperlinks>
  <pageMargins left="0.7" right="0.7" top="0.75" bottom="0.75" header="0.3" footer="0.3"/>
  <pageSetup orientation="portrait" r:id="rId14"/>
  <extLst>
    <ext xmlns:x14="http://schemas.microsoft.com/office/spreadsheetml/2009/9/main" uri="{CCE6A557-97BC-4b89-ADB6-D9C93CAAB3DF}">
      <x14:dataValidations xmlns:xm="http://schemas.microsoft.com/office/excel/2006/main" count="2">
        <x14:dataValidation type="list" allowBlank="1" showInputMessage="1" showErrorMessage="1" xr:uid="{874968BB-9DCA-4CE1-A727-90529C92D93E}">
          <x14:formula1>
            <xm:f>'ACC MVP Quality'!$A$2:$A$14</xm:f>
          </x14:formula1>
          <xm:sqref>E17:F20 K17:L20</xm:sqref>
        </x14:dataValidation>
        <x14:dataValidation type="list" allowBlank="1" showInputMessage="1" showErrorMessage="1" xr:uid="{FEDAC6B1-5BCA-4619-8ED9-9F248B9E215F}">
          <x14:formula1>
            <xm:f>'ACC IA'!$A$2:$A$19</xm:f>
          </x14:formula1>
          <xm:sqref>D32:H35</xm:sqref>
        </x14:dataValidation>
      </x14:dataValidations>
    </ext>
  </extLst>
</worksheet>
</file>

<file path=docMetadata/LabelInfo.xml><?xml version="1.0" encoding="utf-8"?>
<clbl:labelList xmlns:clbl="http://schemas.microsoft.com/office/2020/mipLabelMetadata">
  <clbl:label id="{dfbd6cd6-3262-48dc-8011-f5abeb79275f}" enabled="1" method="Standard" siteId="{da67ef1b-ca59-4db2-9a8c-aa8d94617a1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Instructions</vt:lpstr>
      <vt:lpstr>Traditional MIPS APM Entity</vt:lpstr>
      <vt:lpstr>Traditional MIPS</vt:lpstr>
      <vt:lpstr>Traditional MIPS APM Entity OLD</vt:lpstr>
      <vt:lpstr>Traditional MIPS NO PI</vt:lpstr>
      <vt:lpstr>MVP Subgroup</vt:lpstr>
      <vt:lpstr>MVP APM Entity OLD </vt:lpstr>
      <vt:lpstr>MVP APM Entity </vt:lpstr>
      <vt:lpstr>MVP</vt:lpstr>
      <vt:lpstr>MVP NO PI</vt:lpstr>
      <vt:lpstr>Admin Quality Measures</vt:lpstr>
      <vt:lpstr>Calc_Validation_DropDown</vt:lpstr>
      <vt:lpstr>IA</vt:lpstr>
      <vt:lpstr>ACC MVP Quality</vt:lpstr>
      <vt:lpstr>ACC MVP IA</vt:lpstr>
      <vt:lpstr>iKM-PI Quality Measures</vt:lpstr>
      <vt:lpstr>iKM Quality APM</vt:lpstr>
      <vt:lpstr>ACC IA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Hart, Sharon</dc:creator>
  <cp:keywords/>
  <dc:description/>
  <cp:lastModifiedBy>Hart, Sharon</cp:lastModifiedBy>
  <cp:revision/>
  <dcterms:created xsi:type="dcterms:W3CDTF">2024-07-30T14:06:22Z</dcterms:created>
  <dcterms:modified xsi:type="dcterms:W3CDTF">2025-08-22T13:46:29Z</dcterms:modified>
  <cp:category/>
  <cp:contentStatus/>
</cp:coreProperties>
</file>